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olinadelpilarpineda/Documents/LICITACIÓN PÚBLICA/SEGUROS/JUNTA DE CONTRATACIÓN/"/>
    </mc:Choice>
  </mc:AlternateContent>
  <xr:revisionPtr revIDLastSave="0" documentId="8_{CF8AF75F-16EB-CD41-9F75-60E17CB3D07B}" xr6:coauthVersionLast="47" xr6:coauthVersionMax="47" xr10:uidLastSave="{00000000-0000-0000-0000-000000000000}"/>
  <bookViews>
    <workbookView xWindow="0" yWindow="740" windowWidth="23260" windowHeight="12580" tabRatio="724" xr2:uid="{00000000-000D-0000-FFFF-FFFF00000000}"/>
  </bookViews>
  <sheets>
    <sheet name="ESTUDIO DE MERCADO OK" sheetId="25" r:id="rId1"/>
    <sheet name="TASAS PROMEDIO" sheetId="26" r:id="rId2"/>
    <sheet name="ESTUDIO DE MERCADO" sheetId="2" state="hidden" r:id="rId3"/>
    <sheet name="VRES ASEGURADOS TRDM" sheetId="27" r:id="rId4"/>
    <sheet name="INVENTARIOS" sheetId="21" state="hidden" r:id="rId5"/>
    <sheet name="RELACION SOAT" sheetId="17" r:id="rId6"/>
    <sheet name="RELACION AUTOMOVILES" sheetId="29" r:id="rId7"/>
    <sheet name="Hoja1" sheetId="11" state="hidden" r:id="rId8"/>
    <sheet name="VASEG TRDM" sheetId="12" state="hidden" r:id="rId9"/>
    <sheet name="VASEG TREM" sheetId="13" state="hidden" r:id="rId10"/>
    <sheet name="VASEG AUT" sheetId="14" state="hidden" r:id="rId11"/>
    <sheet name="VASEG SOAT" sheetId="15" state="hidden" r:id="rId12"/>
    <sheet name="VIDA GRUPO" sheetId="16" state="hidden" r:id="rId13"/>
    <sheet name="SINIESTRALIDAD" sheetId="23" state="hidden" r:id="rId14"/>
    <sheet name="Hoja2" sheetId="20" state="hidden" r:id="rId15"/>
  </sheets>
  <definedNames>
    <definedName name="_xlnm.Print_Area" localSheetId="2">'ESTUDIO DE MERCADO'!$A$1:$N$56</definedName>
    <definedName name="_xlnm.Print_Area" localSheetId="0">'ESTUDIO DE MERCADO OK'!$B$1:$L$40</definedName>
    <definedName name="_xlnm.Print_Area" localSheetId="4">INVENTARIOS!$A$1:$D$34</definedName>
    <definedName name="_xlnm.Print_Area" localSheetId="5">'RELACION SOAT'!$A$1:$O$21</definedName>
    <definedName name="_xlnm.Print_Titles" localSheetId="12">'VIDA GRUPO'!$1:$1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25" l="1"/>
  <c r="L36" i="25"/>
  <c r="M36" i="25" s="1"/>
  <c r="L32" i="25"/>
  <c r="M32" i="25" s="1"/>
  <c r="L27" i="25"/>
  <c r="M27" i="25" s="1"/>
  <c r="M24" i="25"/>
  <c r="M21" i="25"/>
  <c r="M18" i="25"/>
  <c r="P41" i="29"/>
  <c r="N41" i="17"/>
  <c r="O41" i="17" s="1"/>
  <c r="N40" i="17"/>
  <c r="O40" i="17" s="1"/>
  <c r="N39" i="17"/>
  <c r="O39" i="17" s="1"/>
  <c r="O38" i="17"/>
  <c r="O37" i="17"/>
  <c r="O36" i="17"/>
  <c r="P39" i="29" l="1"/>
  <c r="P42" i="29"/>
  <c r="P36" i="29"/>
  <c r="P35" i="29"/>
  <c r="P27" i="29"/>
  <c r="P26" i="29"/>
  <c r="P25" i="29"/>
  <c r="P38" i="29"/>
  <c r="P37" i="29"/>
  <c r="P34" i="29"/>
  <c r="P33" i="29"/>
  <c r="P32" i="29"/>
  <c r="P31" i="29"/>
  <c r="P30" i="29"/>
  <c r="P29" i="29"/>
  <c r="P28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6" i="29"/>
  <c r="F35" i="25"/>
  <c r="D41" i="26"/>
  <c r="H35" i="25" l="1"/>
  <c r="J35" i="25" s="1"/>
  <c r="N34" i="17"/>
  <c r="O34" i="17" s="1"/>
  <c r="K35" i="25" l="1"/>
  <c r="L35" i="25" s="1"/>
  <c r="O8" i="17"/>
  <c r="O7" i="17"/>
  <c r="O35" i="17"/>
  <c r="N31" i="17"/>
  <c r="O31" i="17" s="1"/>
  <c r="N32" i="17"/>
  <c r="O32" i="17" s="1"/>
  <c r="N33" i="17"/>
  <c r="O33" i="17" s="1"/>
  <c r="N30" i="17"/>
  <c r="O30" i="17" s="1"/>
  <c r="O29" i="17"/>
  <c r="O28" i="17"/>
  <c r="O27" i="17"/>
  <c r="O26" i="17"/>
  <c r="O25" i="17"/>
  <c r="O24" i="17"/>
  <c r="O9" i="17"/>
  <c r="O11" i="17"/>
  <c r="O10" i="17"/>
  <c r="O12" i="17"/>
  <c r="O13" i="17"/>
  <c r="N5" i="17"/>
  <c r="O5" i="17" s="1"/>
  <c r="N23" i="17" l="1"/>
  <c r="N22" i="17"/>
  <c r="N21" i="17"/>
  <c r="N20" i="17"/>
  <c r="N19" i="17"/>
  <c r="N18" i="17"/>
  <c r="N17" i="17"/>
  <c r="N16" i="17"/>
  <c r="N15" i="17"/>
  <c r="N14" i="17"/>
  <c r="N6" i="17"/>
  <c r="C12" i="27" l="1"/>
  <c r="D12" i="27" s="1"/>
  <c r="D37" i="26" l="1"/>
  <c r="F31" i="25" s="1"/>
  <c r="H31" i="25" s="1"/>
  <c r="J31" i="25" s="1"/>
  <c r="K31" i="25" l="1"/>
  <c r="L31" i="25" s="1"/>
  <c r="D31" i="26" l="1"/>
  <c r="F15" i="25" s="1"/>
  <c r="J80" i="27" l="1"/>
  <c r="I78" i="27"/>
  <c r="J78" i="27" s="1"/>
  <c r="E78" i="27"/>
  <c r="I77" i="27"/>
  <c r="J77" i="27" s="1"/>
  <c r="E77" i="27"/>
  <c r="I76" i="27"/>
  <c r="J76" i="27" s="1"/>
  <c r="E76" i="27"/>
  <c r="I75" i="27"/>
  <c r="J75" i="27" s="1"/>
  <c r="E75" i="27"/>
  <c r="J73" i="27"/>
  <c r="I73" i="27"/>
  <c r="E73" i="27"/>
  <c r="J72" i="27"/>
  <c r="I72" i="27"/>
  <c r="E72" i="27"/>
  <c r="J71" i="27"/>
  <c r="I71" i="27"/>
  <c r="E71" i="27"/>
  <c r="J70" i="27"/>
  <c r="I70" i="27"/>
  <c r="E70" i="27"/>
  <c r="J69" i="27"/>
  <c r="I69" i="27"/>
  <c r="E69" i="27"/>
  <c r="J68" i="27"/>
  <c r="I68" i="27"/>
  <c r="E68" i="27"/>
  <c r="J67" i="27"/>
  <c r="I67" i="27"/>
  <c r="E67" i="27"/>
  <c r="J66" i="27"/>
  <c r="I66" i="27"/>
  <c r="E66" i="27"/>
  <c r="J65" i="27"/>
  <c r="I65" i="27"/>
  <c r="E65" i="27"/>
  <c r="J64" i="27"/>
  <c r="I64" i="27"/>
  <c r="E64" i="27"/>
  <c r="J63" i="27"/>
  <c r="I63" i="27"/>
  <c r="E63" i="27"/>
  <c r="J62" i="27"/>
  <c r="I62" i="27"/>
  <c r="E62" i="27"/>
  <c r="J61" i="27"/>
  <c r="I61" i="27"/>
  <c r="E61" i="27"/>
  <c r="J60" i="27"/>
  <c r="I60" i="27"/>
  <c r="E60" i="27"/>
  <c r="J59" i="27"/>
  <c r="I59" i="27"/>
  <c r="E59" i="27"/>
  <c r="J58" i="27"/>
  <c r="I58" i="27"/>
  <c r="E58" i="27"/>
  <c r="J57" i="27"/>
  <c r="I57" i="27"/>
  <c r="E57" i="27"/>
  <c r="J56" i="27"/>
  <c r="I56" i="27"/>
  <c r="E56" i="27"/>
  <c r="J55" i="27"/>
  <c r="I55" i="27"/>
  <c r="E55" i="27"/>
  <c r="J54" i="27"/>
  <c r="I54" i="27"/>
  <c r="E54" i="27"/>
  <c r="J53" i="27"/>
  <c r="I53" i="27"/>
  <c r="E53" i="27"/>
  <c r="J52" i="27"/>
  <c r="I52" i="27"/>
  <c r="E52" i="27"/>
  <c r="J51" i="27"/>
  <c r="I51" i="27"/>
  <c r="E51" i="27"/>
  <c r="J50" i="27"/>
  <c r="I50" i="27"/>
  <c r="E50" i="27"/>
  <c r="C49" i="27"/>
  <c r="J48" i="27"/>
  <c r="E48" i="27"/>
  <c r="J47" i="27"/>
  <c r="E47" i="27"/>
  <c r="J46" i="27"/>
  <c r="E46" i="27"/>
  <c r="J45" i="27"/>
  <c r="E45" i="27"/>
  <c r="J44" i="27"/>
  <c r="E44" i="27"/>
  <c r="J43" i="27"/>
  <c r="E43" i="27"/>
  <c r="J42" i="27"/>
  <c r="E42" i="27"/>
  <c r="J41" i="27"/>
  <c r="E41" i="27"/>
  <c r="J40" i="27"/>
  <c r="E40" i="27"/>
  <c r="J39" i="27"/>
  <c r="E39" i="27"/>
  <c r="J38" i="27"/>
  <c r="E38" i="27"/>
  <c r="J37" i="27"/>
  <c r="E37" i="27"/>
  <c r="J36" i="27"/>
  <c r="E36" i="27"/>
  <c r="J35" i="27"/>
  <c r="E35" i="27"/>
  <c r="J34" i="27"/>
  <c r="E34" i="27"/>
  <c r="J33" i="27"/>
  <c r="E33" i="27"/>
  <c r="J32" i="27"/>
  <c r="E32" i="27"/>
  <c r="J30" i="27"/>
  <c r="E30" i="27"/>
  <c r="J29" i="27"/>
  <c r="E29" i="27"/>
  <c r="J31" i="27" l="1"/>
  <c r="J49" i="27"/>
  <c r="J74" i="27"/>
  <c r="J81" i="27" s="1"/>
  <c r="B5" i="27" l="1"/>
  <c r="B22" i="27"/>
  <c r="B17" i="27" l="1"/>
  <c r="B16" i="27"/>
  <c r="P43" i="29"/>
  <c r="O43" i="29"/>
  <c r="N43" i="29"/>
  <c r="C15" i="25" l="1"/>
  <c r="H15" i="25" s="1"/>
  <c r="F6" i="25"/>
  <c r="J15" i="25" l="1"/>
  <c r="K15" i="25" s="1"/>
  <c r="L15" i="25" s="1"/>
  <c r="L18" i="25" s="1"/>
  <c r="C9" i="27"/>
  <c r="D9" i="27" s="1"/>
  <c r="O23" i="17" l="1"/>
  <c r="O22" i="17"/>
  <c r="O21" i="17"/>
  <c r="O20" i="17"/>
  <c r="O19" i="17"/>
  <c r="O18" i="17"/>
  <c r="O17" i="17"/>
  <c r="O16" i="17"/>
  <c r="O15" i="17"/>
  <c r="O14" i="17"/>
  <c r="O6" i="17"/>
  <c r="O42" i="17" l="1"/>
  <c r="N42" i="17"/>
  <c r="H19" i="25" l="1"/>
  <c r="D10" i="27" l="1"/>
  <c r="D15" i="27"/>
  <c r="D14" i="27"/>
  <c r="D13" i="27"/>
  <c r="D8" i="27"/>
  <c r="M42" i="17"/>
  <c r="J19" i="25" s="1"/>
  <c r="L19" i="25" s="1"/>
  <c r="L21" i="25" s="1"/>
  <c r="C7" i="27"/>
  <c r="D7" i="27" s="1"/>
  <c r="C6" i="27"/>
  <c r="D6" i="27" s="1"/>
  <c r="C5" i="27"/>
  <c r="D11" i="27"/>
  <c r="A1" i="26"/>
  <c r="D27" i="26"/>
  <c r="F26" i="25" s="1"/>
  <c r="H26" i="25" s="1"/>
  <c r="J26" i="25" s="1"/>
  <c r="D23" i="26"/>
  <c r="F23" i="25" s="1"/>
  <c r="H23" i="25" s="1"/>
  <c r="J23" i="25" s="1"/>
  <c r="D18" i="26"/>
  <c r="F22" i="25" s="1"/>
  <c r="H22" i="25" s="1"/>
  <c r="J22" i="25" s="1"/>
  <c r="D12" i="26"/>
  <c r="F25" i="25" s="1"/>
  <c r="H25" i="25" s="1"/>
  <c r="J25" i="25" s="1"/>
  <c r="K25" i="25" s="1"/>
  <c r="L25" i="25" s="1"/>
  <c r="D7" i="26"/>
  <c r="F12" i="25" s="1"/>
  <c r="G12" i="25" s="1"/>
  <c r="I50" i="2"/>
  <c r="G23" i="2"/>
  <c r="B23" i="2"/>
  <c r="I23" i="2" s="1"/>
  <c r="A27" i="2"/>
  <c r="A26" i="2"/>
  <c r="B14" i="2"/>
  <c r="G13" i="2"/>
  <c r="G27" i="2"/>
  <c r="G26" i="2"/>
  <c r="G25" i="2"/>
  <c r="G24" i="2"/>
  <c r="G22" i="2"/>
  <c r="G21" i="2"/>
  <c r="G20" i="2"/>
  <c r="G19" i="2"/>
  <c r="G18" i="2"/>
  <c r="G17" i="2"/>
  <c r="G16" i="2"/>
  <c r="G15" i="2"/>
  <c r="G14" i="2"/>
  <c r="B27" i="2"/>
  <c r="G34" i="2"/>
  <c r="J34" i="2" s="1"/>
  <c r="L34" i="2" s="1"/>
  <c r="M34" i="2" s="1"/>
  <c r="N34" i="2" s="1"/>
  <c r="N13" i="23"/>
  <c r="Q17" i="23"/>
  <c r="Q19" i="23"/>
  <c r="Q18" i="23"/>
  <c r="Q13" i="23"/>
  <c r="P13" i="23"/>
  <c r="O13" i="23"/>
  <c r="M13" i="23"/>
  <c r="B33" i="2"/>
  <c r="B32" i="2"/>
  <c r="I32" i="2" s="1"/>
  <c r="B31" i="2"/>
  <c r="I31" i="2" s="1"/>
  <c r="B30" i="2"/>
  <c r="I30" i="2" s="1"/>
  <c r="B25" i="2"/>
  <c r="I25" i="2" s="1"/>
  <c r="B24" i="2"/>
  <c r="I24" i="2" s="1"/>
  <c r="B18" i="2"/>
  <c r="I18" i="2" s="1"/>
  <c r="B26" i="2"/>
  <c r="B13" i="2"/>
  <c r="H13" i="2" s="1"/>
  <c r="I13" i="2" s="1"/>
  <c r="I28" i="2" s="1"/>
  <c r="B15" i="2"/>
  <c r="H15" i="2" s="1"/>
  <c r="I15" i="2" s="1"/>
  <c r="B22" i="2"/>
  <c r="B21" i="2"/>
  <c r="I21" i="2" s="1"/>
  <c r="B20" i="2"/>
  <c r="I20" i="2" s="1"/>
  <c r="B17" i="2"/>
  <c r="I17" i="2" s="1"/>
  <c r="B16" i="2"/>
  <c r="I16" i="2" s="1"/>
  <c r="G30" i="2"/>
  <c r="J30" i="2" s="1"/>
  <c r="L30" i="2" s="1"/>
  <c r="M30" i="2" s="1"/>
  <c r="G33" i="2"/>
  <c r="J33" i="2" s="1"/>
  <c r="L33" i="2" s="1"/>
  <c r="M33" i="2" s="1"/>
  <c r="G32" i="2"/>
  <c r="G31" i="2"/>
  <c r="G29" i="2"/>
  <c r="D7" i="2"/>
  <c r="I34" i="2"/>
  <c r="K9" i="14"/>
  <c r="I11" i="13"/>
  <c r="C17" i="13"/>
  <c r="A4" i="13"/>
  <c r="A5" i="13" s="1"/>
  <c r="A6" i="13" s="1"/>
  <c r="A7" i="13" s="1"/>
  <c r="A8" i="13" s="1"/>
  <c r="A9" i="13" s="1"/>
  <c r="A10" i="13" s="1"/>
  <c r="D16" i="13"/>
  <c r="F16" i="13" s="1"/>
  <c r="F17" i="13" s="1"/>
  <c r="H286" i="12"/>
  <c r="F287" i="12"/>
  <c r="C287" i="12"/>
  <c r="D285" i="12"/>
  <c r="H285" i="12" s="1"/>
  <c r="D284" i="12"/>
  <c r="H284" i="12" s="1"/>
  <c r="N55" i="12"/>
  <c r="I279" i="12" s="1"/>
  <c r="I270" i="12"/>
  <c r="I278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F121" i="16" s="1"/>
  <c r="K7" i="15"/>
  <c r="K5" i="15"/>
  <c r="B29" i="2"/>
  <c r="I29" i="2" s="1"/>
  <c r="B19" i="2"/>
  <c r="I19" i="2" s="1"/>
  <c r="N35" i="2"/>
  <c r="I33" i="2"/>
  <c r="J13" i="2"/>
  <c r="J28" i="2" s="1"/>
  <c r="B28" i="2"/>
  <c r="J17" i="2"/>
  <c r="L17" i="2" s="1"/>
  <c r="C18" i="27" l="1"/>
  <c r="D5" i="27"/>
  <c r="J18" i="2"/>
  <c r="L18" i="2" s="1"/>
  <c r="J20" i="2"/>
  <c r="L20" i="2" s="1"/>
  <c r="M20" i="2" s="1"/>
  <c r="J27" i="2"/>
  <c r="L27" i="2" s="1"/>
  <c r="M27" i="2" s="1"/>
  <c r="N27" i="2" s="1"/>
  <c r="J24" i="2"/>
  <c r="L24" i="2" s="1"/>
  <c r="M24" i="2" s="1"/>
  <c r="N24" i="2" s="1"/>
  <c r="J22" i="2"/>
  <c r="L22" i="2" s="1"/>
  <c r="M22" i="2" s="1"/>
  <c r="N22" i="2" s="1"/>
  <c r="J15" i="2"/>
  <c r="J16" i="2"/>
  <c r="L16" i="2" s="1"/>
  <c r="M16" i="2" s="1"/>
  <c r="N16" i="2" s="1"/>
  <c r="J14" i="2"/>
  <c r="I280" i="12"/>
  <c r="J29" i="2"/>
  <c r="L29" i="2" s="1"/>
  <c r="M29" i="2" s="1"/>
  <c r="N29" i="2" s="1"/>
  <c r="Q23" i="23"/>
  <c r="Q24" i="23" s="1"/>
  <c r="J31" i="2"/>
  <c r="L31" i="2" s="1"/>
  <c r="M31" i="2" s="1"/>
  <c r="N31" i="2" s="1"/>
  <c r="K8" i="15"/>
  <c r="J26" i="2"/>
  <c r="L26" i="2" s="1"/>
  <c r="M26" i="2" s="1"/>
  <c r="D12" i="25"/>
  <c r="I12" i="25" s="1"/>
  <c r="D16" i="27"/>
  <c r="I27" i="2"/>
  <c r="K15" i="2"/>
  <c r="J21" i="2"/>
  <c r="L21" i="2" s="1"/>
  <c r="M21" i="2" s="1"/>
  <c r="H14" i="2"/>
  <c r="J19" i="2"/>
  <c r="L19" i="2" s="1"/>
  <c r="M19" i="2" s="1"/>
  <c r="N19" i="2" s="1"/>
  <c r="K13" i="2"/>
  <c r="K28" i="2" s="1"/>
  <c r="J23" i="2"/>
  <c r="L23" i="2" s="1"/>
  <c r="M23" i="2" s="1"/>
  <c r="N23" i="2" s="1"/>
  <c r="M17" i="2"/>
  <c r="N17" i="2" s="1"/>
  <c r="N20" i="2"/>
  <c r="J32" i="2"/>
  <c r="L32" i="2" s="1"/>
  <c r="J25" i="2"/>
  <c r="L25" i="2" s="1"/>
  <c r="N33" i="2"/>
  <c r="I26" i="2"/>
  <c r="D17" i="13"/>
  <c r="I22" i="2"/>
  <c r="H287" i="12"/>
  <c r="M18" i="2"/>
  <c r="N18" i="2" s="1"/>
  <c r="N30" i="2"/>
  <c r="H28" i="2"/>
  <c r="K23" i="25"/>
  <c r="L23" i="25" s="1"/>
  <c r="K22" i="25"/>
  <c r="L22" i="25" s="1"/>
  <c r="K26" i="25"/>
  <c r="L26" i="25" s="1"/>
  <c r="L15" i="2" l="1"/>
  <c r="M15" i="2" s="1"/>
  <c r="N15" i="2" s="1"/>
  <c r="L13" i="2"/>
  <c r="L28" i="2" s="1"/>
  <c r="N26" i="2"/>
  <c r="N21" i="2"/>
  <c r="D17" i="27"/>
  <c r="D18" i="27" s="1"/>
  <c r="B18" i="27"/>
  <c r="I14" i="2"/>
  <c r="K14" i="2"/>
  <c r="L14" i="2" s="1"/>
  <c r="M25" i="2"/>
  <c r="N25" i="2" s="1"/>
  <c r="M32" i="2"/>
  <c r="N32" i="2" s="1"/>
  <c r="L24" i="25"/>
  <c r="M13" i="2" l="1"/>
  <c r="M28" i="2" s="1"/>
  <c r="C12" i="25"/>
  <c r="H12" i="25" s="1"/>
  <c r="J12" i="25" s="1"/>
  <c r="K12" i="25" s="1"/>
  <c r="L12" i="25" s="1"/>
  <c r="M14" i="2"/>
  <c r="N14" i="2" s="1"/>
  <c r="N13" i="2"/>
  <c r="N28" i="2" s="1"/>
  <c r="N37" i="2" s="1"/>
  <c r="L14" i="25" l="1"/>
  <c r="L28" i="25" s="1"/>
  <c r="L39" i="25" s="1"/>
  <c r="D8" i="25" s="1"/>
</calcChain>
</file>

<file path=xl/sharedStrings.xml><?xml version="1.0" encoding="utf-8"?>
<sst xmlns="http://schemas.openxmlformats.org/spreadsheetml/2006/main" count="2765" uniqueCount="1128">
  <si>
    <t>VALOR ASEGURADO</t>
  </si>
  <si>
    <t>VALOR TOTAL ASEGURADO</t>
  </si>
  <si>
    <t>PRIMA NETA VALOR ASEGURADO</t>
  </si>
  <si>
    <t>ESTUDIO DE MERCADO</t>
  </si>
  <si>
    <t>PRIMA NETA INDICE VARIABLE</t>
  </si>
  <si>
    <t>CAMPERO</t>
  </si>
  <si>
    <t>VOLQUETA</t>
  </si>
  <si>
    <t>TOTAL</t>
  </si>
  <si>
    <t>TOYOTA</t>
  </si>
  <si>
    <t>CC</t>
  </si>
  <si>
    <t>PAS / TON</t>
  </si>
  <si>
    <t>CHASIS</t>
  </si>
  <si>
    <t>ARTICULO</t>
  </si>
  <si>
    <t>CONTENIDOS EN GENERAL</t>
  </si>
  <si>
    <t>DESCRIPCION</t>
  </si>
  <si>
    <t>SUBTOTALES TODO RIESGO DAÑOS MATERIALES (TASA %o)</t>
  </si>
  <si>
    <t>AUTOMOVILES  (TASA %)</t>
  </si>
  <si>
    <t>MANEJO GLOBAL ESTATAL  (TASA %)</t>
  </si>
  <si>
    <t>RCE BÁSICA (TASA %)</t>
  </si>
  <si>
    <t>RC SERVIDORES PUBLICOS  (TASA %)</t>
  </si>
  <si>
    <t xml:space="preserve">NOTAS: </t>
  </si>
  <si>
    <t>MUNICIPIO DE CHIQUINQUIRA</t>
  </si>
  <si>
    <t xml:space="preserve">DIRECCION </t>
  </si>
  <si>
    <t>VALOR ASEGURADO FINAL VIGENCIA</t>
  </si>
  <si>
    <t>BOYACÁ ALTO</t>
  </si>
  <si>
    <t>CARRERA 12ª NO 4ª-15</t>
  </si>
  <si>
    <t>SALÓN PARA TALLER</t>
  </si>
  <si>
    <t>CALLE 11 NO 14-63</t>
  </si>
  <si>
    <t>CASA DEL DISCAPACITADO</t>
  </si>
  <si>
    <t>CALLE 17 NO 3-45</t>
  </si>
  <si>
    <t>MATADERO MUNICIPAL</t>
  </si>
  <si>
    <t>CALLE 21 NO. 4-08</t>
  </si>
  <si>
    <t>CONCENTRACIÓN OLGA FORERO</t>
  </si>
  <si>
    <t>CALLE 19°NO 3-52</t>
  </si>
  <si>
    <t>ALIANZA PARA EL PROGRESO</t>
  </si>
  <si>
    <t>CALLE 11 NO 6-01</t>
  </si>
  <si>
    <t>VERSALLES</t>
  </si>
  <si>
    <t>CALLE 27 NO 7-08/14</t>
  </si>
  <si>
    <t>PLAZA DE GANADO</t>
  </si>
  <si>
    <t>BARRIO ETRE RIOS</t>
  </si>
  <si>
    <t>COLISEO DE FERIAS Y EXPOSICIONES</t>
  </si>
  <si>
    <t>PARQUE JUAN PABLO II</t>
  </si>
  <si>
    <t>ESTADIO 1O DE SEPTIEMBRE</t>
  </si>
  <si>
    <t>CARRERA 9A NO. 8-31 SUR</t>
  </si>
  <si>
    <t>PLAZOLETA ANTONIA SANTOS</t>
  </si>
  <si>
    <t>CARRERA 10 NO 10-58</t>
  </si>
  <si>
    <t>PARQUE COEDUCADORES</t>
  </si>
  <si>
    <t>BARRIO COEDUCADORES</t>
  </si>
  <si>
    <t>PARQUE VILLA DEL ROSARIO</t>
  </si>
  <si>
    <t>BARRIO VILLA DEL ROSARIO</t>
  </si>
  <si>
    <t>CASA DE LA TELEGRAFIA</t>
  </si>
  <si>
    <t>AREA URBANA</t>
  </si>
  <si>
    <t>PLAZA DE MERCADO</t>
  </si>
  <si>
    <t>ENTRE CARRERAS 9 Y 10 CALLES 10 Y 11</t>
  </si>
  <si>
    <t>LOTE CAR Y COLEGIO INDUSTRIAL</t>
  </si>
  <si>
    <t>CARRERA QUINTA ENTRE CALLES 11 Y 12</t>
  </si>
  <si>
    <t>CASA DEFENSA CIVIL</t>
  </si>
  <si>
    <t>CALLE 19 NO. 9-09</t>
  </si>
  <si>
    <t>PARQUE EL NOGAL</t>
  </si>
  <si>
    <t>BARO EL NOGAL</t>
  </si>
  <si>
    <t>USERBAS BARRIO SUCRE</t>
  </si>
  <si>
    <t>CALLE 16 NO 4-09 / CALLE 15 NO, 4-08</t>
  </si>
  <si>
    <t>VEREDA VARELA</t>
  </si>
  <si>
    <t>RECEBERA</t>
  </si>
  <si>
    <t>VEREDA MOLINO</t>
  </si>
  <si>
    <t>LAS PERLAS</t>
  </si>
  <si>
    <t>VEREDA CASA BLANCA</t>
  </si>
  <si>
    <t>LAS MARGARITAS</t>
  </si>
  <si>
    <t>CORINTO</t>
  </si>
  <si>
    <t>EL REGALO</t>
  </si>
  <si>
    <t xml:space="preserve">LAS BRISAS </t>
  </si>
  <si>
    <t>CASA BLANCA</t>
  </si>
  <si>
    <t>VEREDA SASA</t>
  </si>
  <si>
    <t>ACUEDUCTO CORDOBA</t>
  </si>
  <si>
    <t>VEREDA CORDOBA ALTO</t>
  </si>
  <si>
    <t>SUCRE</t>
  </si>
  <si>
    <t>LA VERANITA</t>
  </si>
  <si>
    <t>VEREDA CORDOBA</t>
  </si>
  <si>
    <t>ESCUELA SUCRE ORIENTAL</t>
  </si>
  <si>
    <t>VEREDA SUCRE ORIENTAL</t>
  </si>
  <si>
    <t>VARELA</t>
  </si>
  <si>
    <t>COLEGIO VEREDA VARELA</t>
  </si>
  <si>
    <t>ESCUELA SAN MATÍN</t>
  </si>
  <si>
    <t>VERREDA CARAPACHO ALTO</t>
  </si>
  <si>
    <t>ESCUELA MOYABITA NUEVA</t>
  </si>
  <si>
    <t>VEREDA MOYABITA</t>
  </si>
  <si>
    <t>ESCUELA SANTA TERESA</t>
  </si>
  <si>
    <t>NARANJITOS</t>
  </si>
  <si>
    <t>VEREDA QUINCHE</t>
  </si>
  <si>
    <t>CORDOBA ALTO</t>
  </si>
  <si>
    <t>ESCUELA SAN PEDRO</t>
  </si>
  <si>
    <t>VEREDA HATO DE SUSA</t>
  </si>
  <si>
    <t>VEREDA RESGUARDO</t>
  </si>
  <si>
    <t>VEREDA SUCRE OCCIDENTAL</t>
  </si>
  <si>
    <t>LAS DELICIAS</t>
  </si>
  <si>
    <t>VEREDA TENERIA</t>
  </si>
  <si>
    <t>PORVENIR</t>
  </si>
  <si>
    <t>LA PRIMAVERA</t>
  </si>
  <si>
    <t>TIERRA DE PAEZ</t>
  </si>
  <si>
    <t>LONDRES</t>
  </si>
  <si>
    <t>TOLÓN Y PARTE DE BRISAS</t>
  </si>
  <si>
    <t>VILLA DEL MAR Y LA RIVERA</t>
  </si>
  <si>
    <t>PARQUE LA MAGDALENA</t>
  </si>
  <si>
    <t>BARRIO LA MAGDALENA</t>
  </si>
  <si>
    <t>PARQUE PADROS DEL SUR</t>
  </si>
  <si>
    <t>BARRIO PADROS DEL SUR</t>
  </si>
  <si>
    <t>PARQUE RICAURTE</t>
  </si>
  <si>
    <t>BARRIO RICAURTE</t>
  </si>
  <si>
    <t>PARQUE SAUCES</t>
  </si>
  <si>
    <t>BARRIO SAUCES</t>
  </si>
  <si>
    <t>PARQUE VILLA REPUBLICANA</t>
  </si>
  <si>
    <t>BARRIO VILLA REPUBLICANA</t>
  </si>
  <si>
    <t>PARQUE 20 DE JULIO</t>
  </si>
  <si>
    <t>BARRIO 20 DE JULIO</t>
  </si>
  <si>
    <t>PARQUE 3 DE JULIO</t>
  </si>
  <si>
    <t>BARRIO 3 DE JULIO</t>
  </si>
  <si>
    <t>PARQUE APAYARES</t>
  </si>
  <si>
    <t>BARRIO APAYARES</t>
  </si>
  <si>
    <t>COLEGIO ROMULO ROZO</t>
  </si>
  <si>
    <t>CALLE 17 CON CARRERA 16</t>
  </si>
  <si>
    <t>COLEGIO SANTA CECILIA</t>
  </si>
  <si>
    <t>CALLE 11 NO 14-47</t>
  </si>
  <si>
    <t>COLEGIO VILLA DEL ROSARIO</t>
  </si>
  <si>
    <t>CARRERA 8 CON CALLE 10B SUR</t>
  </si>
  <si>
    <t>ESCUELA GENERAL SANTANDER</t>
  </si>
  <si>
    <t>CARRERA 9 NO. 8-54 /75</t>
  </si>
  <si>
    <t>ESCUELA MARISCAL SUCRE</t>
  </si>
  <si>
    <t>CARRERA 4 NO. 15-20</t>
  </si>
  <si>
    <t>PARQUE BELENCITO</t>
  </si>
  <si>
    <t>BARRIO BELENCITO</t>
  </si>
  <si>
    <t>PARQUE BOYACÁ ALTO</t>
  </si>
  <si>
    <t>BARRIO BOYACÁ ALTO</t>
  </si>
  <si>
    <t>PARQUE DAVID GUARIN</t>
  </si>
  <si>
    <t>BARRIO CENTRO</t>
  </si>
  <si>
    <t>PARQUE EL POLO</t>
  </si>
  <si>
    <t>BARRIO EL POLO</t>
  </si>
  <si>
    <t>PARQUE JARDIN DEL NORTE</t>
  </si>
  <si>
    <t>BARRIO JARDIN DEL NORTE</t>
  </si>
  <si>
    <t>PARQUE JULIO FLOREZ</t>
  </si>
  <si>
    <t>CENTRO</t>
  </si>
  <si>
    <t>PARQUE LA CONCEPCIÓN</t>
  </si>
  <si>
    <t>BARRI LA CONCEPCIÓN</t>
  </si>
  <si>
    <t>PARQUE LA ESPERANZA</t>
  </si>
  <si>
    <t>BARRIO LA ESPERANZA</t>
  </si>
  <si>
    <t>PARQUE LA POLA</t>
  </si>
  <si>
    <t>BARRIO LA POLA</t>
  </si>
  <si>
    <t>PARQUE LA REINA</t>
  </si>
  <si>
    <t>BARRIO LA REINA</t>
  </si>
  <si>
    <t>PARQUE OBRERO</t>
  </si>
  <si>
    <t>BARIO OBRERO</t>
  </si>
  <si>
    <t>PARQUE POPULAR</t>
  </si>
  <si>
    <t>BARRIO POPULAR</t>
  </si>
  <si>
    <t>PARQUE SANTA CECILIA</t>
  </si>
  <si>
    <t>BARRIO SANTA CECILIA</t>
  </si>
  <si>
    <t>PARQUE SATA MARTA</t>
  </si>
  <si>
    <t>BARRIO SANTA MARTA</t>
  </si>
  <si>
    <t>PARQUE SUCRE</t>
  </si>
  <si>
    <t>BARRIO SUCRE</t>
  </si>
  <si>
    <t>PLAZA DE BOLIVAR</t>
  </si>
  <si>
    <t>CARRERAS 11 Y 12 ENTRE CALLES 17 Y 18</t>
  </si>
  <si>
    <t>VEREDA CARAPACHO</t>
  </si>
  <si>
    <t>PLANTA DE TRATAMIENTO SECTOR SUR</t>
  </si>
  <si>
    <t>SECTOR SUR CHIQUINQUIRÁ</t>
  </si>
  <si>
    <t>CENTRO EDUCATIVO SASA</t>
  </si>
  <si>
    <t>COLEGIO ANTONIA SANTOS</t>
  </si>
  <si>
    <t>CARRERA 11 NO. 30A- 64</t>
  </si>
  <si>
    <t>COLEGIO PIO ALBERTO FERRO PEÑA</t>
  </si>
  <si>
    <t>ESCUELA BALSA ARRIBA</t>
  </si>
  <si>
    <t>VEREDA LA BALSA</t>
  </si>
  <si>
    <t>ESCUELA CARAPACHO ALTO</t>
  </si>
  <si>
    <t>ESCUELA CASA BLANCA</t>
  </si>
  <si>
    <t>ESCUELA CORDOBA BAJO</t>
  </si>
  <si>
    <t>ESCUELA EL HOGAR</t>
  </si>
  <si>
    <t>VEREDA LA TIERRA DE PAEZ</t>
  </si>
  <si>
    <t>ESCUELA GABRIEL CHAPARRO</t>
  </si>
  <si>
    <t>VEREDA ARLBOLEDAS</t>
  </si>
  <si>
    <t>ESCUELA HATO DE SUSA</t>
  </si>
  <si>
    <t>ESCUELA LA MESA</t>
  </si>
  <si>
    <t>ESCUELA MOLINO ALTO</t>
  </si>
  <si>
    <t>VEREDA MOLINO ALTO</t>
  </si>
  <si>
    <t>ESCUELA MOLINO BAJO</t>
  </si>
  <si>
    <t>ESCUELA NUEVA SANTA ISABEL</t>
  </si>
  <si>
    <t>ESCUELA RESGUARDO</t>
  </si>
  <si>
    <t>ESCUELA SAGRADO CORAZÓN</t>
  </si>
  <si>
    <t>ESCUELA SAN LUIS</t>
  </si>
  <si>
    <t>ESCUELA SASA ALTO</t>
  </si>
  <si>
    <t>ESCUELA SUCRE OCCIDENTAL</t>
  </si>
  <si>
    <t>ESCUELA TENERIA</t>
  </si>
  <si>
    <t>PLANTA DE BOMBEO</t>
  </si>
  <si>
    <t>PLANTA Y TRATAMIENTO CORDOBA</t>
  </si>
  <si>
    <t>TERRAZA ANTIGUO CAM</t>
  </si>
  <si>
    <t>CARRERA 9° NO 17-11</t>
  </si>
  <si>
    <t>JARDIN INFANTIL SEMBREMOS FUTURO II ETAPA JARDIN INFANTIL SEMBREMOS FUTURO II ETAPA</t>
  </si>
  <si>
    <t>JARDIN INFANTIL SEMBREMOS FUTURO II ETAPA</t>
  </si>
  <si>
    <t>PORTERIA</t>
  </si>
  <si>
    <t>CARRERA 8 NO 17-08</t>
  </si>
  <si>
    <t>AREA PRIVADA NIVEL 1</t>
  </si>
  <si>
    <t>INTERIOR 303</t>
  </si>
  <si>
    <t>CAFETERIA BODEGA</t>
  </si>
  <si>
    <t>TERRAZA CAM</t>
  </si>
  <si>
    <t>PLANTA CUARTO PISO</t>
  </si>
  <si>
    <t>SERVICIOS GENERALES CUARTO PISO</t>
  </si>
  <si>
    <t>PLANTA TERCER PISO</t>
  </si>
  <si>
    <t>CALLE 17 NO 7-110</t>
  </si>
  <si>
    <t>LOCAL 101</t>
  </si>
  <si>
    <t>LOCAL 101°</t>
  </si>
  <si>
    <t>LOCAL 102</t>
  </si>
  <si>
    <t>LOCAL 202</t>
  </si>
  <si>
    <t>LOCAL 203</t>
  </si>
  <si>
    <t>LOCAL 204</t>
  </si>
  <si>
    <t>LOCAL 302</t>
  </si>
  <si>
    <t>LOCAL 402</t>
  </si>
  <si>
    <t>OFICINA 103 CLL 17 17-07</t>
  </si>
  <si>
    <t>CLL 17 17-07</t>
  </si>
  <si>
    <t>OFICINA 104</t>
  </si>
  <si>
    <t>CARRERA 9ª NO 17-07</t>
  </si>
  <si>
    <t>LOCAL 205</t>
  </si>
  <si>
    <t>CARRERA 9 NO 17-11</t>
  </si>
  <si>
    <t>LOCAL 207</t>
  </si>
  <si>
    <t>LOCAL 209</t>
  </si>
  <si>
    <t>LOCAL 103</t>
  </si>
  <si>
    <t>LOCAL</t>
  </si>
  <si>
    <t>CALLE 18 NO. 10-59</t>
  </si>
  <si>
    <t>PARQUEADERO Y GARAJE 01</t>
  </si>
  <si>
    <t>PARQUEADERO Y GARAJE 02</t>
  </si>
  <si>
    <t>PARQUEADERO Y GARAJE 03</t>
  </si>
  <si>
    <t>PARQUEADERO Y GARAJE 04</t>
  </si>
  <si>
    <t>PARQUEADERO Y GARAJE 05</t>
  </si>
  <si>
    <t>PARQUEADERO Y GARAJE 06</t>
  </si>
  <si>
    <t>PARQUEADERO Y GARAJE 07</t>
  </si>
  <si>
    <t>PARQUEADERO Y GARAJE 08</t>
  </si>
  <si>
    <t>PARQUEADERO Y GARAJE 09</t>
  </si>
  <si>
    <t>PARQUEADERO Y GARAJE 10</t>
  </si>
  <si>
    <t>PARQUEADERO Y GARAJE 11</t>
  </si>
  <si>
    <t>PARQUEADERO Y GARAJE 12</t>
  </si>
  <si>
    <t>PARQUEADERO Y GARAJE 13</t>
  </si>
  <si>
    <t>PARQUEADERO Y GARAJE 14</t>
  </si>
  <si>
    <t>PARQUEADERO Y GARAJE 15</t>
  </si>
  <si>
    <t>PARQUEADERO Y GARAJE 16</t>
  </si>
  <si>
    <t>PARQUEADERO Y GARAJE 17</t>
  </si>
  <si>
    <t>PARQUEADERO Y GARAJE 18</t>
  </si>
  <si>
    <t>PARQUEADERO Y GARAJE 19</t>
  </si>
  <si>
    <t>PARQUEADERO Y GARAJE 20</t>
  </si>
  <si>
    <t>PARQUEADERO Y GARAJE 21</t>
  </si>
  <si>
    <t>PARQUEADERO Y GARAJE 22</t>
  </si>
  <si>
    <t>COLICEO DE LOS DEPORTES Y CANCHA DE TENIS</t>
  </si>
  <si>
    <t>MONUMENTOS</t>
  </si>
  <si>
    <t>MONUMENTO GLORIETA NORTE</t>
  </si>
  <si>
    <t>GUABINA</t>
  </si>
  <si>
    <t>MONUMENTO PEATONAL</t>
  </si>
  <si>
    <t>ANTONIO FERRO BERMUDEZ</t>
  </si>
  <si>
    <t>PIO ALBERTO FERRO PEÑA</t>
  </si>
  <si>
    <t>JOSÈ JOAQUÌN CASAS</t>
  </si>
  <si>
    <t>ROMULO ROZO</t>
  </si>
  <si>
    <t>JOSE DAVID GUARÌN</t>
  </si>
  <si>
    <t>MONUMENTO JULIO SALAZAR</t>
  </si>
  <si>
    <t>PARQUE DAVID GUARÌN</t>
  </si>
  <si>
    <t>MONUMENTO MARISCAL SUCRE</t>
  </si>
  <si>
    <t>MONUMENTO  JOSE SIMON DE LA SANTISIMA TRINIDAD BOLIVAR</t>
  </si>
  <si>
    <t>TOTAL PROPIEDADES</t>
  </si>
  <si>
    <t>INSTRUMENTOS MUSICALES</t>
  </si>
  <si>
    <t>DINEROS</t>
  </si>
  <si>
    <t>BIENES Y VALORES ASEGURADOS</t>
  </si>
  <si>
    <t>MARCA</t>
  </si>
  <si>
    <t xml:space="preserve">CLASE </t>
  </si>
  <si>
    <t>TIPO</t>
  </si>
  <si>
    <t>MODELO</t>
  </si>
  <si>
    <t>VR ASEGURADO</t>
  </si>
  <si>
    <t>VIBROCOMPACTADOR</t>
  </si>
  <si>
    <t>JCV</t>
  </si>
  <si>
    <t>NEW HOLLAND 4X4 B115B</t>
  </si>
  <si>
    <t>NEW HOLLAND</t>
  </si>
  <si>
    <t>MOTONIVELADORA</t>
  </si>
  <si>
    <t>Responsabilidad civil extracontractual</t>
  </si>
  <si>
    <t xml:space="preserve">RETROEXCAVADORA </t>
  </si>
  <si>
    <t>RETROEXCAVADORA , QUE INCLUYE TRES JUEGOS DE UÑAS, MOTOR DIESEL, TURBOALIMENTADO DE 4 CILINDROS Y POTENCIA BRUTA 115 HP CONTROL DE EMISION TIER III SISTEMA ELECTRICO DE 12 VOLTIOS CON ALTERNADOR DE 90A AMPERIOS,LLANTAS DELANTERAS Y TRASERAS 16.9-28/17.5L-24, CARGADOR FRONTAL CUCHARON DELANTERO SIN DIENTES, CAPACIDAD DE 1.0 M3 . RETROEXCAVADORA CUCHARON TRASERO DE SERVICIO PESADO, CAPACIDAD DE 0.21 M3, TRANSMISION TIPO DE TRANSMISION 4X4 POWER SHUTTLE, 4 MARCHAS DE AVANCE, 4 MARCHAS DE RETROCEDO, CON CONVERTIDOR DE TORQUE</t>
  </si>
  <si>
    <t xml:space="preserve">ANEXO 3 - BIENES Y VALORES ASEGURADOS - RELACION VEHICULOS SEGURO DE AUTOMOVILES </t>
  </si>
  <si>
    <t>PLACA</t>
  </si>
  <si>
    <t>MOTOR</t>
  </si>
  <si>
    <t>CLASE</t>
  </si>
  <si>
    <t>VALOR VEHICULO</t>
  </si>
  <si>
    <t>OXD-100</t>
  </si>
  <si>
    <t>MAZDA</t>
  </si>
  <si>
    <t>T45 MT</t>
  </si>
  <si>
    <t>C123862</t>
  </si>
  <si>
    <t>9FJWGC3LOT0007794</t>
  </si>
  <si>
    <t>ODR-357</t>
  </si>
  <si>
    <t>PRADO</t>
  </si>
  <si>
    <t>1GRA397103</t>
  </si>
  <si>
    <t>JTEBU9FJ6C5022263</t>
  </si>
  <si>
    <t>OCU-018</t>
  </si>
  <si>
    <t>FREIGHTLINER</t>
  </si>
  <si>
    <t>106 MT</t>
  </si>
  <si>
    <t>3ALACYC539DAA2856</t>
  </si>
  <si>
    <t>CODIGO FASECOLDA GUIA MARZO DE 2014</t>
  </si>
  <si>
    <t>CARROCERIA ESTACAS CHASIS MAZDA T45</t>
  </si>
  <si>
    <t>ANEXO 4 - BIENES Y VALORES ASEGURADOS - RELACION VEHICULOS SOAT</t>
  </si>
  <si>
    <t>FECHA DE VENCIMIENTO</t>
  </si>
  <si>
    <t>VALOR SOAT</t>
  </si>
  <si>
    <t>3/3.5</t>
  </si>
  <si>
    <t>7/0</t>
  </si>
  <si>
    <t>CEDULA</t>
  </si>
  <si>
    <t>APELLIDO1</t>
  </si>
  <si>
    <t>APELLIDO2</t>
  </si>
  <si>
    <t>NOMBRES</t>
  </si>
  <si>
    <t>FECHANCTO</t>
  </si>
  <si>
    <t>FECHA_DE_INGRESO</t>
  </si>
  <si>
    <t>INGRESO_DISTRITO</t>
  </si>
  <si>
    <t>SEXO</t>
  </si>
  <si>
    <t>ACOSTA</t>
  </si>
  <si>
    <t>RODRIGUEZ</t>
  </si>
  <si>
    <t>AGUSTIN</t>
  </si>
  <si>
    <t>M</t>
  </si>
  <si>
    <t>ALBORNOZ</t>
  </si>
  <si>
    <t>SOLANO</t>
  </si>
  <si>
    <t>LAURA INES</t>
  </si>
  <si>
    <t>F</t>
  </si>
  <si>
    <t>ANTONIO</t>
  </si>
  <si>
    <t>DE CASTILLO</t>
  </si>
  <si>
    <t>MARIA</t>
  </si>
  <si>
    <t>AREVALO</t>
  </si>
  <si>
    <t>GALVIS</t>
  </si>
  <si>
    <t>LUCILA INES</t>
  </si>
  <si>
    <t>AVILA</t>
  </si>
  <si>
    <t>JOSE FLORENTINO</t>
  </si>
  <si>
    <t>BALLEN</t>
  </si>
  <si>
    <t>DE RODRIGUEZ</t>
  </si>
  <si>
    <t>MARIA DE LOS ANGELES</t>
  </si>
  <si>
    <t>BENITEZ</t>
  </si>
  <si>
    <t>ROJAS</t>
  </si>
  <si>
    <t>ANGELA MARIANA</t>
  </si>
  <si>
    <t>VILLAMIL</t>
  </si>
  <si>
    <t>ROSA IDALY</t>
  </si>
  <si>
    <t>BONILLA</t>
  </si>
  <si>
    <t>GONZALEZ</t>
  </si>
  <si>
    <t>MARIA MARTHA</t>
  </si>
  <si>
    <t>PINILLA</t>
  </si>
  <si>
    <t>HECTOR JOSE</t>
  </si>
  <si>
    <t>BUSTOS</t>
  </si>
  <si>
    <t>CASTILLO</t>
  </si>
  <si>
    <t>ELIZABETH</t>
  </si>
  <si>
    <t>CABIELES</t>
  </si>
  <si>
    <t>RUIZ</t>
  </si>
  <si>
    <t>SERGIO ANDRES</t>
  </si>
  <si>
    <t>CALVERA</t>
  </si>
  <si>
    <t>CASTRO</t>
  </si>
  <si>
    <t>MARTHA YASMIN</t>
  </si>
  <si>
    <t>CAÑON</t>
  </si>
  <si>
    <t>BLANCA INES</t>
  </si>
  <si>
    <t>CARDENAS</t>
  </si>
  <si>
    <t>CELIS</t>
  </si>
  <si>
    <t>JACINTO</t>
  </si>
  <si>
    <t>PUENTES</t>
  </si>
  <si>
    <t>LUIS ALEJANDRO</t>
  </si>
  <si>
    <t>TELLEZ</t>
  </si>
  <si>
    <t>CASALLAS</t>
  </si>
  <si>
    <t>CASTIBLANCO</t>
  </si>
  <si>
    <t>JAIME</t>
  </si>
  <si>
    <t>CASTELLANOS</t>
  </si>
  <si>
    <t>MENDEZ</t>
  </si>
  <si>
    <t>SONYA YANETH</t>
  </si>
  <si>
    <t>MIRYAN STELLA</t>
  </si>
  <si>
    <t>SANCHEZ</t>
  </si>
  <si>
    <t>NIDIA ELINA</t>
  </si>
  <si>
    <t>VELANDIA</t>
  </si>
  <si>
    <t>SANDRA MILENA</t>
  </si>
  <si>
    <t>MARTINEZ</t>
  </si>
  <si>
    <t>JESUS ANTONIO</t>
  </si>
  <si>
    <t>CURREA</t>
  </si>
  <si>
    <t>PEDRO DE JESUS</t>
  </si>
  <si>
    <t>DIAZ</t>
  </si>
  <si>
    <t>MARY LUZ</t>
  </si>
  <si>
    <t>CORTES</t>
  </si>
  <si>
    <t>CABRA</t>
  </si>
  <si>
    <t>CARLOS ALBERTO</t>
  </si>
  <si>
    <t>MARTHA LIGIA</t>
  </si>
  <si>
    <t>COY</t>
  </si>
  <si>
    <t>OMAR IVAN</t>
  </si>
  <si>
    <t>DURAN</t>
  </si>
  <si>
    <t>BARRETO</t>
  </si>
  <si>
    <t>LUZ MARINA</t>
  </si>
  <si>
    <t>FAJARDO</t>
  </si>
  <si>
    <t>VICTOR MANUEL</t>
  </si>
  <si>
    <t>FERRO</t>
  </si>
  <si>
    <t>SUAREZ</t>
  </si>
  <si>
    <t>CLAUDIA MARCELA</t>
  </si>
  <si>
    <t>FONSECA</t>
  </si>
  <si>
    <t>SEPULVEDA</t>
  </si>
  <si>
    <t>URIEL FERNANDO</t>
  </si>
  <si>
    <t>FORERO</t>
  </si>
  <si>
    <t>BUITRAGO</t>
  </si>
  <si>
    <t>ROSA INES</t>
  </si>
  <si>
    <t>WILSON</t>
  </si>
  <si>
    <t>FLORIAN</t>
  </si>
  <si>
    <t>LUZ STELLA</t>
  </si>
  <si>
    <t>PEÑALOZA</t>
  </si>
  <si>
    <t>RUTH FABIOLA</t>
  </si>
  <si>
    <t>RINCON</t>
  </si>
  <si>
    <t>SANDRA YANETH</t>
  </si>
  <si>
    <t>GALINDO</t>
  </si>
  <si>
    <t>ANGELA ROCIO</t>
  </si>
  <si>
    <t>GARCIA</t>
  </si>
  <si>
    <t>VERA</t>
  </si>
  <si>
    <t>GUILLERMO ALEXANDER</t>
  </si>
  <si>
    <t>NELLY ISABEL</t>
  </si>
  <si>
    <t>QUIROGA</t>
  </si>
  <si>
    <t>NOHEMY</t>
  </si>
  <si>
    <t>SIERRA</t>
  </si>
  <si>
    <t>JAVIER</t>
  </si>
  <si>
    <t>JHON JAIRO</t>
  </si>
  <si>
    <t>VILLANUEVA</t>
  </si>
  <si>
    <t>CLAUDIA MARIELA</t>
  </si>
  <si>
    <t>HERNANDEZ</t>
  </si>
  <si>
    <t>MENDIVELSO</t>
  </si>
  <si>
    <t>ELIAS</t>
  </si>
  <si>
    <t>MURCIA</t>
  </si>
  <si>
    <t>LUZ MARLENY</t>
  </si>
  <si>
    <t>RONCANCIO</t>
  </si>
  <si>
    <t>SEGUNDO MARTIN</t>
  </si>
  <si>
    <t>HERRERA</t>
  </si>
  <si>
    <t>PEÑA</t>
  </si>
  <si>
    <t>JOSE OCTAVIO</t>
  </si>
  <si>
    <t>JIMENEZ</t>
  </si>
  <si>
    <t>DANIEL RODOLFO</t>
  </si>
  <si>
    <t>LAITON</t>
  </si>
  <si>
    <t/>
  </si>
  <si>
    <t>ANA ERLY</t>
  </si>
  <si>
    <t>JULIO ANTONIO</t>
  </si>
  <si>
    <t>LANCHEROS</t>
  </si>
  <si>
    <t>CAMPOS</t>
  </si>
  <si>
    <t>MARIA EDY</t>
  </si>
  <si>
    <t>NUBIA MARLENY</t>
  </si>
  <si>
    <t>LEON</t>
  </si>
  <si>
    <t>MARTHA</t>
  </si>
  <si>
    <t>JAIRO</t>
  </si>
  <si>
    <t>MERCHAN</t>
  </si>
  <si>
    <t>RAMIRO</t>
  </si>
  <si>
    <t>ROQUE JULIO</t>
  </si>
  <si>
    <t>MOLANO</t>
  </si>
  <si>
    <t>FLOR IMELDA</t>
  </si>
  <si>
    <t>MONROY</t>
  </si>
  <si>
    <t>BURGOS</t>
  </si>
  <si>
    <t>VILVAR PAULINO</t>
  </si>
  <si>
    <t>YESMIN ESMERALDA</t>
  </si>
  <si>
    <t>NORATO</t>
  </si>
  <si>
    <t>WILCHES</t>
  </si>
  <si>
    <t>MARIA ANGELICA</t>
  </si>
  <si>
    <t>NUÑEZ</t>
  </si>
  <si>
    <t>LUIS GERMAN</t>
  </si>
  <si>
    <t>MARIA MERCEDES</t>
  </si>
  <si>
    <t>OBANDO</t>
  </si>
  <si>
    <t>OVIDIO</t>
  </si>
  <si>
    <t>ORTEGA</t>
  </si>
  <si>
    <t>DE PERALTA</t>
  </si>
  <si>
    <t>ALBA CECILIA</t>
  </si>
  <si>
    <t>ORTIZ</t>
  </si>
  <si>
    <t>SUATERNA</t>
  </si>
  <si>
    <t>SAMUEL</t>
  </si>
  <si>
    <t>ZARATE</t>
  </si>
  <si>
    <t>MIRYAM STELLA</t>
  </si>
  <si>
    <t>OSORIO</t>
  </si>
  <si>
    <t>ENID ROSINA</t>
  </si>
  <si>
    <t>PACHON</t>
  </si>
  <si>
    <t>VICTOR HERNAN</t>
  </si>
  <si>
    <t>DE MURCIA</t>
  </si>
  <si>
    <t>BLANCA CECILIA</t>
  </si>
  <si>
    <t>PAEZ</t>
  </si>
  <si>
    <t>LUIS JOSE LUVINEL</t>
  </si>
  <si>
    <t>NIÑO</t>
  </si>
  <si>
    <t>DORIAM EMILCE</t>
  </si>
  <si>
    <t>MARIA MARIBEL</t>
  </si>
  <si>
    <t>PALACIOS</t>
  </si>
  <si>
    <t>VARGAS</t>
  </si>
  <si>
    <t>DALIA ROCIO</t>
  </si>
  <si>
    <t>MATALLANA</t>
  </si>
  <si>
    <t>CARMEN YANETH</t>
  </si>
  <si>
    <t>PINEDA</t>
  </si>
  <si>
    <t>DELGADO</t>
  </si>
  <si>
    <t>MARIA HELENA</t>
  </si>
  <si>
    <t>AGUILAR</t>
  </si>
  <si>
    <t>NIDIA CAROLINA</t>
  </si>
  <si>
    <t>CELIA ACENETH</t>
  </si>
  <si>
    <t>NELSON ORLANDO</t>
  </si>
  <si>
    <t>RIVERA</t>
  </si>
  <si>
    <t>LIGIA AZUCENA</t>
  </si>
  <si>
    <t>ROCHA</t>
  </si>
  <si>
    <t>ANGEL</t>
  </si>
  <si>
    <t>EDILBERTO</t>
  </si>
  <si>
    <t>DELGADILLO</t>
  </si>
  <si>
    <t>AURA YOHANA</t>
  </si>
  <si>
    <t>YOLANDA</t>
  </si>
  <si>
    <t>LAMPREA</t>
  </si>
  <si>
    <t>JULIO ENRIQUE</t>
  </si>
  <si>
    <t>GUSTAVO</t>
  </si>
  <si>
    <t>LUZ AMANDA</t>
  </si>
  <si>
    <t>ROMERO</t>
  </si>
  <si>
    <t>TORRES</t>
  </si>
  <si>
    <t>MAXIMILIANO</t>
  </si>
  <si>
    <t>TRIANA</t>
  </si>
  <si>
    <t>ZULLY ALEXANDRA</t>
  </si>
  <si>
    <t>GLORIA NANCY</t>
  </si>
  <si>
    <t>MARIA DEL CARMEN</t>
  </si>
  <si>
    <t>JORGE ARMANDO</t>
  </si>
  <si>
    <t>VIVIANA MARCELA</t>
  </si>
  <si>
    <t>MARIA ISABEL</t>
  </si>
  <si>
    <t>MORENO</t>
  </si>
  <si>
    <t>LUCY MARCELA</t>
  </si>
  <si>
    <t>SAENZ</t>
  </si>
  <si>
    <t>JORGE HUMBERTO</t>
  </si>
  <si>
    <t>OMAR</t>
  </si>
  <si>
    <t>JOSÉ DE JESUS</t>
  </si>
  <si>
    <t>SOTELO</t>
  </si>
  <si>
    <t>PABLO ENRIQUE</t>
  </si>
  <si>
    <t>QUINTERO</t>
  </si>
  <si>
    <t>ALFONSO</t>
  </si>
  <si>
    <t>JAIME ANTONIO</t>
  </si>
  <si>
    <t>JOSE NOHELY</t>
  </si>
  <si>
    <t>GARAVITO</t>
  </si>
  <si>
    <t>MIGUEL ANGEL</t>
  </si>
  <si>
    <t>CARMEN YOLANDA</t>
  </si>
  <si>
    <t>UMAÑA</t>
  </si>
  <si>
    <t>LUIS ALBERTO</t>
  </si>
  <si>
    <t>URAZAN</t>
  </si>
  <si>
    <t>VELASCO</t>
  </si>
  <si>
    <t>PABLO EXCELINO</t>
  </si>
  <si>
    <t>YENNY LILEY</t>
  </si>
  <si>
    <t>JULIO VICENTE</t>
  </si>
  <si>
    <t>SOTO</t>
  </si>
  <si>
    <t>JAVIER ALONSO</t>
  </si>
  <si>
    <t>NOMBRE</t>
  </si>
  <si>
    <t>VALOR ASEGURADO POR FUNCIONARIO</t>
  </si>
  <si>
    <t>D.O.</t>
  </si>
  <si>
    <t>FORMA_NOMBRAMIENTO</t>
  </si>
  <si>
    <t>UBICACION</t>
  </si>
  <si>
    <t>ESTADO_ACTUAL</t>
  </si>
  <si>
    <t>Carrera Administrativa</t>
  </si>
  <si>
    <t>Área de Administración, Gestión y Desarrollo del Talento Humano</t>
  </si>
  <si>
    <t>Activo</t>
  </si>
  <si>
    <t>Contrato Indefinido</t>
  </si>
  <si>
    <t>Cafetería 1º piso</t>
  </si>
  <si>
    <t>Acción Comunal (Convenio)</t>
  </si>
  <si>
    <t>SECRETARIA DE PLANEACIÓN Y OBRAS PÚBLICAS</t>
  </si>
  <si>
    <t>Área de Hacienda Pública y Tesorería</t>
  </si>
  <si>
    <t>Sena</t>
  </si>
  <si>
    <t>Provisionalidad</t>
  </si>
  <si>
    <t>SECRETARIA DE TRANSITO Y TRANSPORTE</t>
  </si>
  <si>
    <t>Libre Nombramiento</t>
  </si>
  <si>
    <t>OFICINA ASESORA DE CONTROL INTERNO</t>
  </si>
  <si>
    <t>Área de Sistemas de Información y Gesti{on de Proyectos</t>
  </si>
  <si>
    <t>Emisora Cultural</t>
  </si>
  <si>
    <t>Área de Almacén General</t>
  </si>
  <si>
    <t>Fondo de Vivienda</t>
  </si>
  <si>
    <t>Área de Documentación e Información</t>
  </si>
  <si>
    <t>SECRETARIA DE GOBIERNO Y ASUNTOS JURÍDICOS</t>
  </si>
  <si>
    <t>Área de Control, Ejecuciones Fiscales y Jurisdicción Coactiva</t>
  </si>
  <si>
    <t>JENIFFER ANDREA</t>
  </si>
  <si>
    <t>Área de Contratación Administrativa</t>
  </si>
  <si>
    <t>Área de Servicios de Acopio y Mercadeo</t>
  </si>
  <si>
    <t>Área de Atención al Usuario, Archivo y Correspondencia</t>
  </si>
  <si>
    <t>CONCEJO</t>
  </si>
  <si>
    <t>Área de Bienestar y Desarrollo Turístico</t>
  </si>
  <si>
    <t>Área de Protección de Derechos Humanos, Libertades y Garantías Sociale</t>
  </si>
  <si>
    <t>CENTRO DE COMPUTO</t>
  </si>
  <si>
    <t>DESPACHO ALCALDE</t>
  </si>
  <si>
    <t>Ocasional ó Transitorio</t>
  </si>
  <si>
    <t>SECRETARIA DE HACIENDA</t>
  </si>
  <si>
    <t>Área de Diseño y Desarrollo Urbanístico</t>
  </si>
  <si>
    <t>Área de Planeación y Desarrollo Sector Salud</t>
  </si>
  <si>
    <t>CONVENIO (BIBLIOTECA COMFABOY)</t>
  </si>
  <si>
    <t>Área de Planeación y Desarrollo del Sector Cultura</t>
  </si>
  <si>
    <t>Área de Presupusto y Contabilidad General</t>
  </si>
  <si>
    <t>SECRETARIA DE DESARROLLO Y BIENESTAR SOCIAL</t>
  </si>
  <si>
    <t>COMISARIA DE FAMILIA</t>
  </si>
  <si>
    <t>SECRETARÍA DE DESARROLLO ORGANIZACIONAL Y GESTIÓN HUMANA</t>
  </si>
  <si>
    <t>Área de Planeación y Desarrollo del Sector Educativo</t>
  </si>
  <si>
    <t>Elección Popular</t>
  </si>
  <si>
    <t>SECRETARIA DE DESARROLLO ECONÓMICO Y AGROPECUARIO</t>
  </si>
  <si>
    <t>Área de Planeación y Desarrollo del Sector Bienestar Social</t>
  </si>
  <si>
    <t>Área de Control Interno Disciplinario</t>
  </si>
  <si>
    <t>Área de Obras Públicas e Interventoía</t>
  </si>
  <si>
    <t>Área de Asuntos Policivos, Contravencionales y de Tránsito</t>
  </si>
  <si>
    <t>SILVA</t>
  </si>
  <si>
    <t>ADELA CONSTANZA</t>
  </si>
  <si>
    <t>Área de sauntos Policivos y Contravencionales</t>
  </si>
  <si>
    <t>FAMILIAS EN ACCION</t>
  </si>
  <si>
    <t>RAMIREZ</t>
  </si>
  <si>
    <t>JORGE ALBEIRO</t>
  </si>
  <si>
    <t>NYDIA ELIZABETH</t>
  </si>
  <si>
    <t>EDGAR ALFONSO</t>
  </si>
  <si>
    <t>Área de Asesoría Jurídica y Asistencia Legal</t>
  </si>
  <si>
    <t>MONGUI</t>
  </si>
  <si>
    <t>LILIANA PATRICIA</t>
  </si>
  <si>
    <t>PERSONERIA</t>
  </si>
  <si>
    <t xml:space="preserve">CASA DEFENSA CIVIL  CALLE 19 NO. </t>
  </si>
  <si>
    <t xml:space="preserve">CANCHAS DE DEPORTIVAS LAS </t>
  </si>
  <si>
    <t>CANCHAS DE DEPORTIVAS ALIANZA  PARA EL PROGRESO</t>
  </si>
  <si>
    <t>CANCHAS DE DEPORTIVAS BOYACÁ ALTO</t>
  </si>
  <si>
    <t>CANCHAS DE DEPORTIVAS VARELA</t>
  </si>
  <si>
    <t>CANCHAS DE DEPORTIVAS ESCUELA SAN MATÍN</t>
  </si>
  <si>
    <t>CANCHAS DE DEPORTIVAS ESCUELA MOYABITA NUEVA</t>
  </si>
  <si>
    <t>CANCHAS DE DEPORTIVAS NARANJITOS</t>
  </si>
  <si>
    <t>CANCHAS DE DEPORTIVAS CORDOBA ALTO</t>
  </si>
  <si>
    <t>CANCHAS DE DEPORTIVAS ESCUELA SAN PEDRO</t>
  </si>
  <si>
    <t>CANCHAS DE DEPORTIVAS PARQUE COEDUCADORES</t>
  </si>
  <si>
    <t>INSTALACIONES DEPORTIVAS PARQUE LA POLA</t>
  </si>
  <si>
    <t>POZO SAN JUSTO VDA VARELA</t>
  </si>
  <si>
    <t>OTRAS EDIFICACIONES LA VERANITA</t>
  </si>
  <si>
    <t xml:space="preserve">LA PRADERA VDA MOYABITA MI </t>
  </si>
  <si>
    <t xml:space="preserve">LA LUCERA VDA VARELA MI 072-13321 </t>
  </si>
  <si>
    <t>LOS ALISOS Y EL REPOSO MI 072-37924,</t>
  </si>
  <si>
    <t xml:space="preserve">CANCHA DE MICROFUTBOL-JUAN </t>
  </si>
  <si>
    <t xml:space="preserve">CANCHA DE BASQUETBOL   -JUAN </t>
  </si>
  <si>
    <t xml:space="preserve">PISTA EXTREMA EN ASFALTO   -JUAN </t>
  </si>
  <si>
    <t xml:space="preserve">AREA ADMINISTRATIVA Y OBRAS </t>
  </si>
  <si>
    <t xml:space="preserve">REMODELACION Y ADECUACION  DEL </t>
  </si>
  <si>
    <t xml:space="preserve">REMODELACION PARQUE SANTA </t>
  </si>
  <si>
    <t xml:space="preserve">ESFUNJE DE CARLOS MARTIN   </t>
  </si>
  <si>
    <t>NUEVO</t>
  </si>
  <si>
    <t>RELACION DE INMUEBLES TRDM</t>
  </si>
  <si>
    <t xml:space="preserve">VÍA PUBLICA CARRERA 12 NO. 21-11 - </t>
  </si>
  <si>
    <t xml:space="preserve">VIAS DE COMUNICACION Y ACCEESO </t>
  </si>
  <si>
    <t xml:space="preserve">VÍA PUBLICA URB. NUESTRA SEÑORA </t>
  </si>
  <si>
    <t xml:space="preserve">VÍA PUBLICA VEREDA RESGUARDO  </t>
  </si>
  <si>
    <t xml:space="preserve">VÍA PUBLICA CALLE 21 CON CARRERA </t>
  </si>
  <si>
    <t xml:space="preserve">VÍA PUBLICA VEREDA LA MESA </t>
  </si>
  <si>
    <t xml:space="preserve">VÍAS DE COMUNICACIÓN   </t>
  </si>
  <si>
    <t xml:space="preserve">PUENTE PEATONAL URBANO - AV </t>
  </si>
  <si>
    <t xml:space="preserve">PUENTE PEATONAL - URBANO </t>
  </si>
  <si>
    <t xml:space="preserve">PUENTE VEHICULAR URBANO - MARIA </t>
  </si>
  <si>
    <t>PUENTE VEHICULAR URBANO - BARRIO</t>
  </si>
  <si>
    <t xml:space="preserve">PUENTE VEHICULAR URBANO BARRIO </t>
  </si>
  <si>
    <t xml:space="preserve">PUENTE PEATONAL RURAL - LA BALSA  </t>
  </si>
  <si>
    <t xml:space="preserve">PUENTE CARRETEABLE Ó VEHÍCULAR </t>
  </si>
  <si>
    <t>EQUIPO ELECTRICO Y ELECTRONICO</t>
  </si>
  <si>
    <t>EQUIPOS MOVILES Y PORTATILES</t>
  </si>
  <si>
    <t>MAQUINARIA Y EQUIPO</t>
  </si>
  <si>
    <t>SOFTWARE Y LICENCIAS</t>
  </si>
  <si>
    <t>OBRAS CIVILES TERMINADAS</t>
  </si>
  <si>
    <t>SUBTOTAL TRDM</t>
  </si>
  <si>
    <t>MOVIMIENTOS A LA POLIZA</t>
  </si>
  <si>
    <t>ITEM</t>
  </si>
  <si>
    <t>VALOR ASEGURADO INICIAL</t>
  </si>
  <si>
    <t>VALOR ASEGURADO FINAL CON 3% DE INDICE VARIABLE 155 DIAS</t>
  </si>
  <si>
    <t>EDIFICIOS</t>
  </si>
  <si>
    <t>CONTENIDOS, EQUIPO ELECTRICO Y ELECTRONICO, MOVILES Y PORTATILES Y MAQUINARIA Y EQUIPO</t>
  </si>
  <si>
    <t>INCLUSION DE CONTENIDOS</t>
  </si>
  <si>
    <t>TOTALES</t>
  </si>
  <si>
    <t>INCLUSION DE BIENES DESDE EL 16 DE ENERO HASTA EL 30 DE ENERO DE 2014 ANEXO 1</t>
  </si>
  <si>
    <t>PRORROGA DESDE EL 30 DE ENERO HASTA EL 28 DE ABRIL DE 2014 88 DIAS ANEXO 2</t>
  </si>
  <si>
    <t>NOTA: SE ACLARA QUE PARA EL NUEVO PROCESO NO SE TIENEN EN CUENTA EL VALOR DE LOS LOTES Y TERRENOS POR $1.622.710.923</t>
  </si>
  <si>
    <t>PRORROGA DESDE EL 30 DE ENERO HASTA EL 28 DE ABRIL DE 2014 88 DIAS ANEXO 1</t>
  </si>
  <si>
    <t xml:space="preserve">AMPARO BASICO: MUERTE POR CUALQUIER CAUSA INCLUYENDO EL SUICIDIO Y EL HOMICIDIO </t>
  </si>
  <si>
    <t>INCAPACIDAD TOTAL Y PERMANENTE Y BENEFICIOS POR DESMEMBRACION</t>
  </si>
  <si>
    <t>AUXILIO FUNERARIO</t>
  </si>
  <si>
    <t xml:space="preserve"> MOTONIVELADORA </t>
  </si>
  <si>
    <t xml:space="preserve">DISCO CORTADOR PARA ASFALTO </t>
  </si>
  <si>
    <t xml:space="preserve"> LOCOMOTORA TREN </t>
  </si>
  <si>
    <t>RETABLOS (37 Un) Y ACOPLE FERROVIARIO (1) $100,000 c/u</t>
  </si>
  <si>
    <t>OXD100</t>
  </si>
  <si>
    <t>ODR357</t>
  </si>
  <si>
    <t>OCU018</t>
  </si>
  <si>
    <t>TOTAL PRIMA NETA</t>
  </si>
  <si>
    <t>TRANSPORTE DE VALORES (TASA %)</t>
  </si>
  <si>
    <t xml:space="preserve">EQUIPO ELECTRICO Y ELECTRÓNICO </t>
  </si>
  <si>
    <t>ORQUESTA FILARMONICA DE BOGOTA</t>
  </si>
  <si>
    <t>INSUMOS</t>
  </si>
  <si>
    <t>SOAT</t>
  </si>
  <si>
    <t>ADECUACION DE CONSTRUCCIONES A LAS NORMAS DE SISMORESISTENCIA</t>
  </si>
  <si>
    <t>COBERTURA DE TERRENOS</t>
  </si>
  <si>
    <t>EQUIPOS DE MUSICA CONTRATISTAS</t>
  </si>
  <si>
    <t>EQUIPO MOVIL Y PORTATIL</t>
  </si>
  <si>
    <t>MUEBLES Y ENSERES</t>
  </si>
  <si>
    <t>LICENCIAS &amp; SOFTWARE</t>
  </si>
  <si>
    <t>INFIDELIDAD Y RIESGOS FINANCIEROS</t>
  </si>
  <si>
    <t>PARTITURAS, CINTAS DE VIDEO Y AUDIO</t>
  </si>
  <si>
    <t>LOS DE LEY</t>
  </si>
  <si>
    <t>MEJORAS LOCATIVAS</t>
  </si>
  <si>
    <t>VIGENCIAS PROGRAMA SEGUROS  EN DIAS</t>
  </si>
  <si>
    <t>OBJETO: CONTRATAR EL PROGRAMA DE SEGUROS POR 365 DIAS A PARTIR DE SU VENCIMIENTO</t>
  </si>
  <si>
    <t>DESDE</t>
  </si>
  <si>
    <t>HASTA</t>
  </si>
  <si>
    <t>EQUIPOS MUSICALES</t>
  </si>
  <si>
    <t>TASA PROMEDIO</t>
  </si>
  <si>
    <t>REMANENTE PARA NUEVAS INCLUSIONES Y OTROS SEGUROS</t>
  </si>
  <si>
    <t>EQUIPO MOVIL Y PORTATIL(EQUIPOS EN CALIDAD DE PRESTAMO)</t>
  </si>
  <si>
    <t>PRESUPUESTO</t>
  </si>
  <si>
    <t>GRUPO 1</t>
  </si>
  <si>
    <t>TOTAL GRUPO 1</t>
  </si>
  <si>
    <t>VALOR INDICE VARIABLE 6%</t>
  </si>
  <si>
    <t>IVA 19 %</t>
  </si>
  <si>
    <r>
      <t xml:space="preserve">9. </t>
    </r>
    <r>
      <rPr>
        <b/>
        <sz val="12"/>
        <rFont val="Arial Narrow"/>
        <family val="2"/>
      </rPr>
      <t>TRANSPORTE DE VALORES</t>
    </r>
    <r>
      <rPr>
        <sz val="12"/>
        <rFont val="Arial Narrow"/>
        <family val="2"/>
      </rPr>
      <t>: LIMITE POR DESPACHO $ 7.000.000</t>
    </r>
  </si>
  <si>
    <t>A LAS 00:00 HORAS</t>
  </si>
  <si>
    <r>
      <t>TOTAL PRIMA ANUAL</t>
    </r>
    <r>
      <rPr>
        <b/>
        <sz val="12"/>
        <color indexed="10"/>
        <rFont val="Arial Narrow"/>
        <family val="2"/>
      </rPr>
      <t xml:space="preserve">  365 </t>
    </r>
    <r>
      <rPr>
        <b/>
        <sz val="12"/>
        <rFont val="Arial Narrow"/>
        <family val="2"/>
      </rPr>
      <t>DIAS</t>
    </r>
  </si>
  <si>
    <t>ARTESANIAS DE COLOMBIA (27/02/2018-23/02/2019)</t>
  </si>
  <si>
    <t>ORQUESTA FILARMONICA DE BOGOTA (07/03/2017-07/06/2018)</t>
  </si>
  <si>
    <t>INSTITUTO PARA LA INVESTIGACIÓN EDUCATIVA Y EL DESARROLLO PEDAGÓGICO (02/08/2016-02/08/2017-18/08/2018)</t>
  </si>
  <si>
    <t>VALOR NMNC</t>
  </si>
  <si>
    <t>AUTOMOVILES</t>
  </si>
  <si>
    <t>TERRENOS</t>
  </si>
  <si>
    <t>EDIFICIO COMODATO</t>
  </si>
  <si>
    <t>TERRENOS COMODATO</t>
  </si>
  <si>
    <t>Total general</t>
  </si>
  <si>
    <r>
      <t xml:space="preserve">3. </t>
    </r>
    <r>
      <rPr>
        <b/>
        <sz val="12"/>
        <rFont val="Arial Narrow"/>
        <family val="2"/>
      </rPr>
      <t>SOAT:</t>
    </r>
    <r>
      <rPr>
        <sz val="12"/>
        <rFont val="Arial Narrow"/>
        <family val="2"/>
      </rPr>
      <t xml:space="preserve"> LOS SOAT SE INCLUYEN A TARIFA DE 2018</t>
    </r>
  </si>
  <si>
    <r>
      <t xml:space="preserve">4. </t>
    </r>
    <r>
      <rPr>
        <b/>
        <sz val="12"/>
        <rFont val="Arial Narrow"/>
        <family val="2"/>
      </rPr>
      <t>AUTOMOVILES:</t>
    </r>
    <r>
      <rPr>
        <sz val="12"/>
        <rFont val="Arial Narrow"/>
        <family val="2"/>
      </rPr>
      <t xml:space="preserve"> EL VALOR ASEGURADO SE ENCUENTRA ACTUALIZADO A GUIA FASECOLDA 259 DE MARZO DE 2018.</t>
    </r>
  </si>
  <si>
    <t>Año_Vigencia</t>
  </si>
  <si>
    <t>nro_pol</t>
  </si>
  <si>
    <t>nom_ramo</t>
  </si>
  <si>
    <t>txt ramo tecnico Contable</t>
  </si>
  <si>
    <t>nro_stro</t>
  </si>
  <si>
    <t>fec_ocurrido</t>
  </si>
  <si>
    <t>fec_aviso</t>
  </si>
  <si>
    <t>fec_vig_desde</t>
  </si>
  <si>
    <t>fec_vig_hasta</t>
  </si>
  <si>
    <t>amparo</t>
  </si>
  <si>
    <t>Total de Pagos Año Actual.</t>
  </si>
  <si>
    <t>Total Recuperaciones Año Actual.</t>
  </si>
  <si>
    <t>Reserva_Final_Bruta.</t>
  </si>
  <si>
    <t>Incurrido_Bruto.</t>
  </si>
  <si>
    <t>Pagos_Netos.</t>
  </si>
  <si>
    <t>Reserva Final_Neta.</t>
  </si>
  <si>
    <t>Incurrido_neto.</t>
  </si>
  <si>
    <t>2015 - 2016</t>
  </si>
  <si>
    <t>MULTIRIESGO</t>
  </si>
  <si>
    <t>19179-2016</t>
  </si>
  <si>
    <t>HURTO CALIFICADO</t>
  </si>
  <si>
    <t>19941-2016</t>
  </si>
  <si>
    <t>SUSTRACCION</t>
  </si>
  <si>
    <t>19758-2016</t>
  </si>
  <si>
    <t>TODO RIESGO SUSTRACCION</t>
  </si>
  <si>
    <t>Total 2015 - 2016</t>
  </si>
  <si>
    <t>2017 - 2018</t>
  </si>
  <si>
    <t>23423-2017</t>
  </si>
  <si>
    <t>SUSTRACCION SIN VIOLENCIA</t>
  </si>
  <si>
    <t>Total 2017 - 2018</t>
  </si>
  <si>
    <t>SINIESTRALIDAD AXA COLPATRIA</t>
  </si>
  <si>
    <t>TOTAL SINIESTRALIDAD ULTIMOS 5 AÑOS</t>
  </si>
  <si>
    <t>VALOR NETO TOTAL VIGENCIA OFERTADA 457 DIAS</t>
  </si>
  <si>
    <t>SINIESTRALIDAD VIGENCIA TOTAL</t>
  </si>
  <si>
    <t>ADICION N° 1</t>
  </si>
  <si>
    <t>ADICION N° 2</t>
  </si>
  <si>
    <t>ADICION N° 3</t>
  </si>
  <si>
    <t>ADICION N° 4</t>
  </si>
  <si>
    <t>ADICION N° 5</t>
  </si>
  <si>
    <t>VALOR NETO TOTAL VIGENCIA + ADICION</t>
  </si>
  <si>
    <r>
      <t xml:space="preserve">8. </t>
    </r>
    <r>
      <rPr>
        <b/>
        <sz val="12"/>
        <rFont val="Arial Narrow"/>
        <family val="2"/>
      </rPr>
      <t>REMANENTE:</t>
    </r>
    <r>
      <rPr>
        <sz val="12"/>
        <rFont val="Arial Narrow"/>
        <family val="2"/>
      </rPr>
      <t xml:space="preserve"> SE RECOMIENDA DEJAR UN REMANENTE PARA FUTUROS MOVIMIENTOS POR INCLUSIONES O EMISIONES DE POLIZAS DE CUMPLIMIENTO POR VALOR DE $ 10.000.000.oo TENIENDO ENCUENTA EL ESTIMATIVO DE ADQUISICIONES INDICADAS POR LA ENTIDAD.</t>
    </r>
  </si>
  <si>
    <r>
      <t xml:space="preserve">5. </t>
    </r>
    <r>
      <rPr>
        <b/>
        <sz val="12"/>
        <rFont val="Arial Narrow"/>
        <family val="2"/>
      </rPr>
      <t>MANEJO:</t>
    </r>
    <r>
      <rPr>
        <sz val="12"/>
        <rFont val="Arial Narrow"/>
        <family val="2"/>
      </rPr>
      <t xml:space="preserve">  NUMERO DE CARGOS 266 ENTRE EMPLEADOS Y CONTRATISTAS.</t>
    </r>
  </si>
  <si>
    <t>INVENTARIOS AL 31/12/2017</t>
  </si>
  <si>
    <t>INSTITUTO DISTRITAL DE RECREACON Y DEPORTE - IDRD.</t>
  </si>
  <si>
    <t>EQUIPO MOVIL Y PORTATIL(EQUIPOS EN CALIDAD DE ARRIENDO</t>
  </si>
  <si>
    <r>
      <t>2.</t>
    </r>
    <r>
      <rPr>
        <b/>
        <sz val="12"/>
        <rFont val="Arial Narrow"/>
        <family val="2"/>
      </rPr>
      <t xml:space="preserve"> RESPONSABILIDAD CIVIL SERVIDORES PUBLICOS: </t>
    </r>
    <r>
      <rPr>
        <sz val="12"/>
        <rFont val="Arial Narrow"/>
        <family val="2"/>
      </rPr>
      <t xml:space="preserve">GASTOS DE DEFENSA POR $50.000.000 POR PERSONA EN CADA PROCESO / $90.000.000 POR PERSONA EN LA VIGENCIA / $150.000.000 EVENTO / $340.000.000 VIGENCIA PARA TODOS LOS EVENTOS. SIN LIMITARSE LA COBERTURA POR ETAPAS DEL PROCESO.  </t>
    </r>
    <r>
      <rPr>
        <b/>
        <sz val="12"/>
        <rFont val="Arial Narrow"/>
        <family val="2"/>
      </rPr>
      <t xml:space="preserve">NUMERO DE CARGOS ASEGURADOS 8 </t>
    </r>
    <r>
      <rPr>
        <sz val="12"/>
        <rFont val="Arial Narrow"/>
        <family val="2"/>
      </rPr>
      <t xml:space="preserve"> Y PERIODO DE RETROACTIVIDAD 04/DIC/2012.LA TASA PROMEDIO SE AJUSTA  A LA ACTUALMENTE DEL MERCADO</t>
    </r>
  </si>
  <si>
    <t>grupo</t>
  </si>
  <si>
    <t>descripcion_grupo</t>
  </si>
  <si>
    <t>ID_elemento</t>
  </si>
  <si>
    <t>NUMERO PLACA</t>
  </si>
  <si>
    <t>DIRECCION</t>
  </si>
  <si>
    <t>EDIFICACIONES</t>
  </si>
  <si>
    <t>SALA OTTO UNIFICADO</t>
  </si>
  <si>
    <t>EDIFICACION</t>
  </si>
  <si>
    <t>TEATRO TALLER FILARMONICO (TEATRO CUBA) UNIFICADO</t>
  </si>
  <si>
    <t>TERRENOS URBANOS</t>
  </si>
  <si>
    <t>EDIFICACIONES RECIBIDAS EN COMODATO</t>
  </si>
  <si>
    <t>ADTIVA RECIBIDO EN COMODATO</t>
  </si>
  <si>
    <t>TERRENOS RECIBIDOS EN COMODATO</t>
  </si>
  <si>
    <t>SE ACLARA RELACION DE BIENES QUE SE ENCUENTRAN EN TENENCIA DE LA ORQUESTA FILARMONICA DE BOGOTA</t>
  </si>
  <si>
    <r>
      <t xml:space="preserve">1. </t>
    </r>
    <r>
      <rPr>
        <b/>
        <sz val="12"/>
        <rFont val="Arial Narrow"/>
        <family val="2"/>
      </rPr>
      <t>TODO RIESGO DAÑOS MATERIALES:</t>
    </r>
    <r>
      <rPr>
        <b/>
        <sz val="12"/>
        <color indexed="10"/>
        <rFont val="Arial Narrow"/>
        <family val="2"/>
      </rPr>
      <t xml:space="preserve"> </t>
    </r>
    <r>
      <rPr>
        <sz val="12"/>
        <rFont val="Arial Narrow"/>
        <family val="2"/>
      </rPr>
      <t>INDICE VARIABLE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>SE APLICA UN 6 %.</t>
    </r>
    <r>
      <rPr>
        <sz val="12"/>
        <color indexed="10"/>
        <rFont val="Arial Narrow"/>
        <family val="2"/>
      </rPr>
      <t xml:space="preserve">. </t>
    </r>
    <r>
      <rPr>
        <sz val="12"/>
        <rFont val="Arial Narrow"/>
        <family val="2"/>
      </rPr>
      <t xml:space="preserve">LA TASA PROMEDIO SE AJUSTA EN INCREMENTO SEGÚN LA </t>
    </r>
    <r>
      <rPr>
        <b/>
        <sz val="12"/>
        <rFont val="Arial Narrow"/>
        <family val="2"/>
      </rPr>
      <t xml:space="preserve">EXPERIENCIA SINIESTRAL </t>
    </r>
    <r>
      <rPr>
        <sz val="12"/>
        <rFont val="Arial Narrow"/>
        <family val="2"/>
      </rPr>
      <t>DE LA ENTIDAD Y TASAS COMPARATIVAS MERCADO.</t>
    </r>
  </si>
  <si>
    <t>Calle 39 bis N° 14-57</t>
  </si>
  <si>
    <t>Calle 39 bis N° 14-32</t>
  </si>
  <si>
    <r>
      <t>Calle 20 N°2a-70</t>
    </r>
    <r>
      <rPr>
        <sz val="12"/>
        <color indexed="8"/>
        <rFont val="Times New Roman"/>
        <family val="1"/>
      </rPr>
      <t xml:space="preserve"> </t>
    </r>
  </si>
  <si>
    <t>Calle 20 N°2a-70</t>
  </si>
  <si>
    <t>Clasificación almacén para póliza</t>
  </si>
  <si>
    <t>N/A</t>
  </si>
  <si>
    <t>Total</t>
  </si>
  <si>
    <t>Suma de VALOR NMNC</t>
  </si>
  <si>
    <t>SE AJUSTA A FASECOLDA</t>
  </si>
  <si>
    <t>CALCULO VALORES APROXIMADOS DE PRIMA</t>
  </si>
  <si>
    <t>VIGENCIA DESDE 00:00 HORAS</t>
  </si>
  <si>
    <t>VIGENCIA HASTA 00:00 HORAS</t>
  </si>
  <si>
    <t>RAMO</t>
  </si>
  <si>
    <t>VALOR ASEGURADO INDICE VARIABLE</t>
  </si>
  <si>
    <t>TIPO TASA</t>
  </si>
  <si>
    <t>TASA ANUAL</t>
  </si>
  <si>
    <t>TASA IND. VAR.</t>
  </si>
  <si>
    <t>PRIMA IND. VAR. ANUAL</t>
  </si>
  <si>
    <t>IVA</t>
  </si>
  <si>
    <t>TODO RIESGO DAÑOS MATERIALES</t>
  </si>
  <si>
    <t>%o</t>
  </si>
  <si>
    <t>%</t>
  </si>
  <si>
    <t>SEGÚN LEY</t>
  </si>
  <si>
    <t>MANEJO GLOBAL ENTIDADES ESTATALES</t>
  </si>
  <si>
    <t>RESPONSABILIDAD CIVIL EXTRACONTRACTUAL</t>
  </si>
  <si>
    <t>RESPONSABILIDAD CIVIL SERVIDORES PUBLICOS</t>
  </si>
  <si>
    <t>DETERMINACION TASAS PROMEDIO</t>
  </si>
  <si>
    <t>ENTIDAD</t>
  </si>
  <si>
    <t>PROMEDIO TASAS</t>
  </si>
  <si>
    <t>TIPO DE TASA % - %o</t>
  </si>
  <si>
    <t>Todo Riesgo Daños Materiales</t>
  </si>
  <si>
    <t>Manejo Global Entidades Estatales</t>
  </si>
  <si>
    <t>Responsabilidad Civil Extracontractual</t>
  </si>
  <si>
    <t>Responsabilidad Civil Servidores Públicos</t>
  </si>
  <si>
    <t>BIENES ASEGURADOS</t>
  </si>
  <si>
    <t xml:space="preserve"> </t>
  </si>
  <si>
    <t xml:space="preserve">TOTAL TRDM </t>
  </si>
  <si>
    <t>VALOR FIJO PARA NUEVAS INCLUSIONES POLIZA TODO RIESGO DAÑOS MATERIALES</t>
  </si>
  <si>
    <t>TOTAL PROCESO DE SEGUROS</t>
  </si>
  <si>
    <t xml:space="preserve">  </t>
  </si>
  <si>
    <t>ADECUACION DE TERRENOS</t>
  </si>
  <si>
    <t>PRIMA TOTAL ANUAL</t>
  </si>
  <si>
    <t>PRIMA ANUAL</t>
  </si>
  <si>
    <t>SUZUKI</t>
  </si>
  <si>
    <t>TRANSPORTE DE MERCANCIAS</t>
  </si>
  <si>
    <t>TASAS</t>
  </si>
  <si>
    <t>PROMERIO TASA MERCADO (A)</t>
  </si>
  <si>
    <t>DEPTO ADMINISTRATIVO DE LA DEFENSORIA DEL ESPACIO PUBLICO - DADEP</t>
  </si>
  <si>
    <t>UNIDAD ADMINISTRATIVA DE CATASTRO DISTRITAL</t>
  </si>
  <si>
    <t>CONCEJO DE BOGOTA</t>
  </si>
  <si>
    <t>DIRECCION NACIONAL DE DERECHO DE AUTOR</t>
  </si>
  <si>
    <t>SERVICIO NACIONAL DE APRENDIZAJE</t>
  </si>
  <si>
    <t>Transporte de Mercancías</t>
  </si>
  <si>
    <r>
      <t>%</t>
    </r>
    <r>
      <rPr>
        <sz val="8"/>
        <color indexed="8"/>
        <rFont val="Arial Narrow"/>
        <family val="2"/>
      </rPr>
      <t>o</t>
    </r>
  </si>
  <si>
    <t xml:space="preserve">PRESUPUESTO PARA LA CONTRATACIÓN: </t>
  </si>
  <si>
    <t xml:space="preserve">SUBTOTAL RUBRO PRESUPUESTAL SEGURO DE RESPONSABILIDAD CIVIL </t>
  </si>
  <si>
    <t xml:space="preserve">SUBTOTAL RUBRO PRESUPUESTAL OTROS SEGUROS </t>
  </si>
  <si>
    <t xml:space="preserve">SUBTOTAL RUBRO SEGURO DE SOAT </t>
  </si>
  <si>
    <t xml:space="preserve">SUBTOTAL RUBRO SEGURO DE INCENDIO </t>
  </si>
  <si>
    <t>COMISION NACIONAL DE SERVICIO CIVIL</t>
  </si>
  <si>
    <t>CONTRALORIA DE BOGOTA</t>
  </si>
  <si>
    <t>CONTRALORÍA DE BOGOTÁ</t>
  </si>
  <si>
    <t>RELACIÓN BIENES Y VALORES ASEGURADOS TRDM</t>
  </si>
  <si>
    <t>VALOR ASEGURADO TOTAL</t>
  </si>
  <si>
    <t>INDICE VARIABLE 
(EL PORCENTAJE SE DEBE EFECTUAR POR LA VIGENCIA OFERTADA)</t>
  </si>
  <si>
    <t>SÍ</t>
  </si>
  <si>
    <t>MUEBLES Y ENSERES Y EQUIPOS DE OFICINA</t>
  </si>
  <si>
    <t>PROPIEDAD PLANTA Y EQUIPO NO EXPLOTADOS</t>
  </si>
  <si>
    <t>EQUIPOS DE COMUNICACIÓN Y COMPUTACIÓN</t>
  </si>
  <si>
    <t>EQUIPO DE COMEDOR, COCINA, DESPENSA Y HOTELERÍA</t>
  </si>
  <si>
    <t>INTANGIBLES (LICENCIAS Y SOFTWARE)</t>
  </si>
  <si>
    <t>TÍTULOS VALORES , DINEROS EN EFEC DENTRO Y FUERA DE CAJA FUERTE</t>
  </si>
  <si>
    <t>NOTA: EL OFERENTE DEBERÁ OFRECER UNA TASA ÚNICA PARA ESTE SEGURO. ADICIONALMENTE DEBERÁ SEÑALAR EL VALOR ASEGURADO DEL ÍNDICE VARIABLE POR LA TOTALIDAD DE LA VIGENCIA OFRECIDA EN SU PROPUESTA</t>
  </si>
  <si>
    <t>ADECUACION A LAS NORMAS DE SISMORESISTENCIA</t>
  </si>
  <si>
    <t xml:space="preserve">INDICE VARIABLE 5%    </t>
  </si>
  <si>
    <t>CONTRALORÍA DE BOGOTÁ D.C.</t>
  </si>
  <si>
    <t>RELACIÓN PARQUE AUTOMOTOR EN USO</t>
  </si>
  <si>
    <t>TIPO DE CARROCERÍA</t>
  </si>
  <si>
    <t>CAPACIDAD</t>
  </si>
  <si>
    <t>COLOR</t>
  </si>
  <si>
    <t>N° DE MOTOR</t>
  </si>
  <si>
    <t>N° SERIE</t>
  </si>
  <si>
    <t>N° DE CHASIS</t>
  </si>
  <si>
    <t>C.C.</t>
  </si>
  <si>
    <t>OKZ 812</t>
  </si>
  <si>
    <t>TOYOTA PRADO</t>
  </si>
  <si>
    <t>WAGON</t>
  </si>
  <si>
    <t>7 PSJ</t>
  </si>
  <si>
    <t>GRIS METALIZADO</t>
  </si>
  <si>
    <t>1KD2685788</t>
  </si>
  <si>
    <t>JTEBH3FJ1H5100069</t>
  </si>
  <si>
    <t>   2.982</t>
  </si>
  <si>
    <t>OKZ 811</t>
  </si>
  <si>
    <t>1DK2686626</t>
  </si>
  <si>
    <t>JTEBH3FJ3HK187698</t>
  </si>
  <si>
    <t>OLM 860</t>
  </si>
  <si>
    <t>JEEP GRAND CHEROKEE</t>
  </si>
  <si>
    <t>5 PSJ</t>
  </si>
  <si>
    <t>AZUL</t>
  </si>
  <si>
    <t>******</t>
  </si>
  <si>
    <t>1C4RJFBG0HC825287</t>
  </si>
  <si>
    <t>   3.600</t>
  </si>
  <si>
    <t>OLM 859</t>
  </si>
  <si>
    <t>1C4RJFBG2HC911295</t>
  </si>
  <si>
    <t>OLM 907</t>
  </si>
  <si>
    <t>RENAULT DUSTER</t>
  </si>
  <si>
    <t>DUSTER</t>
  </si>
  <si>
    <t>GRIS ESTRELLA</t>
  </si>
  <si>
    <t>E410C089346</t>
  </si>
  <si>
    <t>9FBHSR5B3JM972279</t>
  </si>
  <si>
    <t>9FBHSR5B3JM972560</t>
  </si>
  <si>
    <t>   1.998</t>
  </si>
  <si>
    <t>OLM 906</t>
  </si>
  <si>
    <t>E410C090085</t>
  </si>
  <si>
    <t>OLM 905</t>
  </si>
  <si>
    <t>E410C090069</t>
  </si>
  <si>
    <t>9FBHSR5B3JM972423</t>
  </si>
  <si>
    <t>OLM 904</t>
  </si>
  <si>
    <t>E410C104525</t>
  </si>
  <si>
    <t>9FBHSR5B3JM067600</t>
  </si>
  <si>
    <t>OLM 903</t>
  </si>
  <si>
    <t>E410C103388</t>
  </si>
  <si>
    <t>9FBHSR5B3JM110565</t>
  </si>
  <si>
    <t>OJX 849</t>
  </si>
  <si>
    <t>CAMIONETA</t>
  </si>
  <si>
    <t>VOLKSWAGEN</t>
  </si>
  <si>
    <t>VAN</t>
  </si>
  <si>
    <t>10 PSJ</t>
  </si>
  <si>
    <t>BLANCO CANDY</t>
  </si>
  <si>
    <t>CAA659708</t>
  </si>
  <si>
    <t>WV1ZZZ7HZFH030550</t>
  </si>
  <si>
    <t>OJX 825</t>
  </si>
  <si>
    <t>HYNDAY TUCSON IX35</t>
  </si>
  <si>
    <t>PLATA SUAVE</t>
  </si>
  <si>
    <t>G4NAEU525928</t>
  </si>
  <si>
    <t>KMHJT81ECFU043157</t>
  </si>
  <si>
    <t>   1.999</t>
  </si>
  <si>
    <t>OJX 824</t>
  </si>
  <si>
    <t>G4NAEU523939</t>
  </si>
  <si>
    <t>KMHJT81ECFU041963</t>
  </si>
  <si>
    <t>OJX 823</t>
  </si>
  <si>
    <t>G4NAEU523786</t>
  </si>
  <si>
    <t>KMHJT81ECFU041984</t>
  </si>
  <si>
    <t>OJX 822</t>
  </si>
  <si>
    <t>G4NAEU524562</t>
  </si>
  <si>
    <t>KMHJT81ECFU042084</t>
  </si>
  <si>
    <t>OJX 821</t>
  </si>
  <si>
    <t>G4NAEU524683</t>
  </si>
  <si>
    <t>KMHJT81ECFU043314</t>
  </si>
  <si>
    <t>OJX 820</t>
  </si>
  <si>
    <t>G4NAEU524560</t>
  </si>
  <si>
    <t>KMHJT81ECFU043136</t>
  </si>
  <si>
    <t>OJX 819</t>
  </si>
  <si>
    <t>G4NAEU525804</t>
  </si>
  <si>
    <t>KMHJT81ECFU043175</t>
  </si>
  <si>
    <t>OJX 805</t>
  </si>
  <si>
    <t>G4NAEU524559</t>
  </si>
  <si>
    <t>KMHJT81ECFU042083</t>
  </si>
  <si>
    <t>OJX 804</t>
  </si>
  <si>
    <t>G4NAEU523926</t>
  </si>
  <si>
    <t>KMHJT81ECFU042001</t>
  </si>
  <si>
    <t>OKZ 714</t>
  </si>
  <si>
    <t>GRIS OSCURO</t>
  </si>
  <si>
    <t>J24B-1315350</t>
  </si>
  <si>
    <t>JS3TD04V9H4102572</t>
  </si>
  <si>
    <t>   2.393</t>
  </si>
  <si>
    <t>OKZ 712</t>
  </si>
  <si>
    <t>J24B-1315510</t>
  </si>
  <si>
    <t>JS3TD04V6H4102609</t>
  </si>
  <si>
    <t>OKZ 711</t>
  </si>
  <si>
    <t>J24B-1315456</t>
  </si>
  <si>
    <t>JS3TD04V9H4102586</t>
  </si>
  <si>
    <t>OKZ 952</t>
  </si>
  <si>
    <t>DOBLE CABINA</t>
  </si>
  <si>
    <t>5 PSJ - 1000 Kg</t>
  </si>
  <si>
    <t>GRIS</t>
  </si>
  <si>
    <t>YD25-669236P</t>
  </si>
  <si>
    <t>3N6CD33B4ZK382116</t>
  </si>
  <si>
    <t>   2.488</t>
  </si>
  <si>
    <t>OKZ 698</t>
  </si>
  <si>
    <t>BLANCO</t>
  </si>
  <si>
    <t>YD25-651306P</t>
  </si>
  <si>
    <t>3N6CD33B9ZK367501</t>
  </si>
  <si>
    <t>OKZ 697</t>
  </si>
  <si>
    <t>YD25-648186P</t>
  </si>
  <si>
    <t>3N6CD33B9ZK365098</t>
  </si>
  <si>
    <t>OLO 747</t>
  </si>
  <si>
    <t>YD25-696539P</t>
  </si>
  <si>
    <t>OLO 753</t>
  </si>
  <si>
    <t>E410C201914</t>
  </si>
  <si>
    <t>9FBHSR5B3LM902396</t>
  </si>
  <si>
    <t>OLO 752</t>
  </si>
  <si>
    <t>E410C199513</t>
  </si>
  <si>
    <t>9FBHSR5B3LM902362</t>
  </si>
  <si>
    <t>OLO 751</t>
  </si>
  <si>
    <t>E410C199518</t>
  </si>
  <si>
    <t>9FBHSR5B3LM902389</t>
  </si>
  <si>
    <t xml:space="preserve">                                                                                                                                      </t>
  </si>
  <si>
    <t>VENCIMIENTO 
SOAT</t>
  </si>
  <si>
    <t>3N6CD33BBZK404148</t>
  </si>
  <si>
    <t>DIRECCION INMUEBLE ASEGURADO</t>
  </si>
  <si>
    <t>VALOR</t>
  </si>
  <si>
    <t>VER RELACION ADJUNTA</t>
  </si>
  <si>
    <t>BIENES ENTREGADOS A TERCEROS</t>
  </si>
  <si>
    <t>CONSUMOS CONTROLADOS P.P Y E</t>
  </si>
  <si>
    <t>BIENES DE CONSUMO</t>
  </si>
  <si>
    <t>VALOR TOTAL SOAT</t>
  </si>
  <si>
    <t>SI</t>
  </si>
  <si>
    <t>INMUEBLE</t>
  </si>
  <si>
    <t>AREA TERRENO</t>
  </si>
  <si>
    <t>AREA CONSTRUCCION-M2</t>
  </si>
  <si>
    <t>EDAD     (en años)</t>
  </si>
  <si>
    <t>VIDA UTIL (en años)</t>
  </si>
  <si>
    <t>valor m2 terreno</t>
  </si>
  <si>
    <t>valor total terreno</t>
  </si>
  <si>
    <t>valor total construccion</t>
  </si>
  <si>
    <t xml:space="preserve">Edificio Condominio,pisos 5 y 6.OFICINA 501
KR 6 Nº 14 – 98
</t>
  </si>
  <si>
    <t>56,6 M2</t>
  </si>
  <si>
    <t>PH</t>
  </si>
  <si>
    <t xml:space="preserve">Edificio Condominio,pisos 5 y 6.OFICINAS 601 
KR 6 Nº 14 – 98
</t>
  </si>
  <si>
    <t>TOTAL AVALUO ASEGURAMIENTO CONDOMINIO</t>
  </si>
  <si>
    <t>Edificio Avianca,pisos 33, 34, 35, 36 y 37</t>
  </si>
  <si>
    <t>Piso 33</t>
  </si>
  <si>
    <t>Piso 34</t>
  </si>
  <si>
    <t>Pisos 35 y 36</t>
  </si>
  <si>
    <t>Piso 37</t>
  </si>
  <si>
    <t>Aparcadero N° 14</t>
  </si>
  <si>
    <t>Aparcadero N° 15</t>
  </si>
  <si>
    <t>Aparcadero N° 16</t>
  </si>
  <si>
    <t>Aparcadero N° 17</t>
  </si>
  <si>
    <t>Aparcadero N° 18</t>
  </si>
  <si>
    <t>Aparcadero N° 19</t>
  </si>
  <si>
    <t>Aparcadero N° 20</t>
  </si>
  <si>
    <t>Aparcadero N° 21</t>
  </si>
  <si>
    <t>Aparcadero N° 22</t>
  </si>
  <si>
    <t>Aparcadero N° 23</t>
  </si>
  <si>
    <t>Aparcadero N° 37</t>
  </si>
  <si>
    <t>Aparcadero N° 38</t>
  </si>
  <si>
    <t>Aparcadero N° 53</t>
  </si>
  <si>
    <t>TOTAL AVALUO ASEGURAMIENTO AVIANCA</t>
  </si>
  <si>
    <t>Edificio Loteria de Bogota, pisos 1 al 17 y garajes</t>
  </si>
  <si>
    <t>PISO UNO                  </t>
  </si>
  <si>
    <t>PISO DOS</t>
  </si>
  <si>
    <t>PISO CUARTO</t>
  </si>
  <si>
    <t>PISO QUINTO</t>
  </si>
  <si>
    <t>PISO SEXTO</t>
  </si>
  <si>
    <t>PISO SEPTIMO</t>
  </si>
  <si>
    <t>PISO OCTAVO</t>
  </si>
  <si>
    <t>PISO NOVENO</t>
  </si>
  <si>
    <t>PISO DECIMO</t>
  </si>
  <si>
    <t>PISO ONCE</t>
  </si>
  <si>
    <t>PISO DOCE</t>
  </si>
  <si>
    <t>PISO TRECE</t>
  </si>
  <si>
    <t>PISO CATORCE</t>
  </si>
  <si>
    <t>PISO QUINCE</t>
  </si>
  <si>
    <t>PISO DIECISEIS</t>
  </si>
  <si>
    <t>PISO DIECISIETE</t>
  </si>
  <si>
    <t>GARAJE 44</t>
  </si>
  <si>
    <t>GARAJE 45</t>
  </si>
  <si>
    <t>GARAJE 46</t>
  </si>
  <si>
    <t>GARAJE 47</t>
  </si>
  <si>
    <t>GARAJE 48</t>
  </si>
  <si>
    <t>GARAJE 49</t>
  </si>
  <si>
    <t>GARAJE 52</t>
  </si>
  <si>
    <t>GARAJE 53</t>
  </si>
  <si>
    <t>TOTAL AREA CONSTRUIDA</t>
  </si>
  <si>
    <t>TOTAL AVALUO ASEGURAMIENTO LOTERIA DE BOGOTA</t>
  </si>
  <si>
    <t>Bodega de San Cayetano. Calle 46 N° 82-54 interior 12</t>
  </si>
  <si>
    <t>Calle 27A N° 32 A 45. Localidades</t>
  </si>
  <si>
    <t>Calle 25 B 32A 17 SINDICATOS</t>
  </si>
  <si>
    <t>Trasversal 17 45 D 41 CAPACITACION</t>
  </si>
  <si>
    <t>Hotel- Predio Pacande y Yajaira - Fusagasuga, vereda espinalito</t>
  </si>
  <si>
    <t>TOTAL AVALUOS DE ASEGURAMIENTO PREDIOS DE PROPIEDAD Y EN COMODATO DE LA CONTRALORIA DE BOGOTA</t>
  </si>
  <si>
    <t>En los avaluos de aseguramiento no se valora el TERRENO.</t>
  </si>
  <si>
    <t>Automóviles</t>
  </si>
  <si>
    <t>INSTITUTO CARO Y CUERVO</t>
  </si>
  <si>
    <t>N°</t>
  </si>
  <si>
    <t>CODIGO FASECOLDA</t>
  </si>
  <si>
    <t>ACCESORIOS BLINDAJE</t>
  </si>
  <si>
    <t>   1.968</t>
  </si>
  <si>
    <t>NISSAN NP 300 FRONTIER</t>
  </si>
  <si>
    <t>3N6CD33B8ZK404148</t>
  </si>
  <si>
    <t>W1N1673591A259552</t>
  </si>
  <si>
    <t>AUTOMOVIL</t>
  </si>
  <si>
    <t>M20AAA30607</t>
  </si>
  <si>
    <t>9BRB43BE8L2029867</t>
  </si>
  <si>
    <t>GZO726</t>
  </si>
  <si>
    <t>GZO443</t>
  </si>
  <si>
    <t>MERCEDES BENZ</t>
  </si>
  <si>
    <t>valor m2 construccion 2022</t>
  </si>
  <si>
    <t>valor m2 construccion 2020</t>
  </si>
  <si>
    <r>
      <t>Entre enero y noviembre de 2022 la variación del IPC Total fue 11,72%</t>
    </r>
    <r>
      <rPr>
        <sz val="12"/>
        <color rgb="FF202124"/>
        <rFont val="Arial"/>
        <family val="2"/>
      </rPr>
      <t>. Esta variación fue mayor en 6,86 que la reportada en el mismo periodo del año anterior, cuando fue de 4,86%</t>
    </r>
  </si>
  <si>
    <t>Adicionalmente la construccion NO vario  al mismo indice del ipc. Por ejemplo: salario minimo 10%, material para estructura 10%, acabados 25%</t>
  </si>
  <si>
    <t>VEEDURIA DISTRITAL</t>
  </si>
  <si>
    <t>AGENCIA NACIONAL DEL ESPECTRO</t>
  </si>
  <si>
    <t>SECRETARIA GENERAL DE LA ALCALDIA MAYOR DE BOGOTA</t>
  </si>
  <si>
    <t>COMPUTADORES PARA EDUCAR</t>
  </si>
  <si>
    <t>COMISION DE REGULACIÓN DE AGUA Y SANEAMIENTO BÁSICO - CRA</t>
  </si>
  <si>
    <t>PERSONERIA DE BOGOTA</t>
  </si>
  <si>
    <t>UNIDAD ADMINISTRATIVA ESPECIAL JUNTA CENTRAL DE CONTADORES</t>
  </si>
  <si>
    <t>BENEFICENCIA DE CUNDINAMARCA</t>
  </si>
  <si>
    <t>INSTITUTO DE DESARROLLO URBANO -IDU-</t>
  </si>
  <si>
    <t>GRUPO NO. 1</t>
  </si>
  <si>
    <t>SECRETARIA DISTRITAL DE MOVILIDAD</t>
  </si>
  <si>
    <t>Responsabilidad Civil Protección de Datos (Riesgo Cibernéticos)</t>
  </si>
  <si>
    <t xml:space="preserve">FIDUCIARIA LA PREVISORA </t>
  </si>
  <si>
    <t>INSITUTO DE DESARROLLO URBANO -IDU</t>
  </si>
  <si>
    <t>FONDO DE GARANTIAS DE ENTIDADES COOPERATIVAS</t>
  </si>
  <si>
    <t>TOTAL PRESUPUESTO GRUPO NO. 1</t>
  </si>
  <si>
    <t>TOTAL PRESUPUESTO GRUPO NO. 2</t>
  </si>
  <si>
    <t>GRUPO NO. 2</t>
  </si>
  <si>
    <t>RESPONSABILIDAD CIVIL PROTECCIÓN DE DATOS (RIESGO CIBERNÉTICOS)</t>
  </si>
  <si>
    <t>PRIMA TOTAL 
365 DÍAS</t>
  </si>
  <si>
    <t>TOYOTA  COROLA</t>
  </si>
  <si>
    <t>GLB 35</t>
  </si>
  <si>
    <t>SE-5</t>
  </si>
  <si>
    <t xml:space="preserve">TOTAL RUBRO SEGURO DE AUTOMOVILES </t>
  </si>
  <si>
    <t>VALOR FIJO PARA FUTURAS INCLUSIONES POR CAMBIOS TARIFA FASECOLDA</t>
  </si>
  <si>
    <t>JCY924</t>
  </si>
  <si>
    <t>BMW</t>
  </si>
  <si>
    <t>X4 [F26] xDrive20i</t>
  </si>
  <si>
    <t>B4771446</t>
  </si>
  <si>
    <t>WBAXW1108H0P50899</t>
  </si>
  <si>
    <t>JJR111</t>
  </si>
  <si>
    <t xml:space="preserve">CAMIONETA </t>
  </si>
  <si>
    <t xml:space="preserve">NISSAN  </t>
  </si>
  <si>
    <t>KICKS EXCLUSIVE</t>
  </si>
  <si>
    <t>HR16004055V</t>
  </si>
  <si>
    <t>3N8CP5HD5ZL610400</t>
  </si>
  <si>
    <t>SUG31</t>
  </si>
  <si>
    <t>MOTOCICLETA</t>
  </si>
  <si>
    <t>2 PSJ</t>
  </si>
  <si>
    <t xml:space="preserve"> F 650 GS TWIN</t>
  </si>
  <si>
    <t>AMARILLO</t>
  </si>
  <si>
    <t xml:space="preserve"> WB1021807CZT57192</t>
  </si>
  <si>
    <t>VALOR FIJO PARA NUEVAS INCLUSIONES POLIZA AUTOMOVILES</t>
  </si>
  <si>
    <t>VALOR FIJO PARA NUEVAS INCLUSIONES SEGURO OBLIGATORIO</t>
  </si>
  <si>
    <t>VALOR INCREMENTO SOAT  25%</t>
  </si>
  <si>
    <t>GRUPO NO. 3</t>
  </si>
  <si>
    <t>TOTAL PRESUPUESTO GRUPO NO. 3</t>
  </si>
  <si>
    <t>DRON DJIMOVIC 3 PRO COMBO SERIE 1581F67QC234H0140QJA</t>
  </si>
  <si>
    <t>DEPARTAMENTO ADMINISTRATIVO NACIONAL DE ESTADÍSTICA - DANE</t>
  </si>
  <si>
    <t>CASCO AVIACION NAVES NO TRIPULADAS</t>
  </si>
  <si>
    <t>AREA METROPOLITANA DE BUCARAMANGA</t>
  </si>
  <si>
    <t>INSTITUTO COLOMBIANO DE ANTROPOLOGIA E HISTORIA ICANH</t>
  </si>
  <si>
    <t>SECRETARIA DE DESARROLLO ECONOMICOINSTITUTO GEOGRAFICO AGUSTIN CODAZZI</t>
  </si>
  <si>
    <t>VALOR FASECOLDA   2023</t>
  </si>
  <si>
    <t>TOTAL VALOR FASECOLDA  ENERO DE 2023 MAS ACCESORIOS</t>
  </si>
  <si>
    <t>VALOR SOAT AÑO 2024</t>
  </si>
  <si>
    <t>HQK153</t>
  </si>
  <si>
    <t>GHZ082</t>
  </si>
  <si>
    <t>JVQ778</t>
  </si>
  <si>
    <t>BLANCO POLAR</t>
  </si>
  <si>
    <t>W1N2539531F937829</t>
  </si>
  <si>
    <t>BLANCO DIGITAL METALLIC</t>
  </si>
  <si>
    <t>W1K1771871W046702</t>
  </si>
  <si>
    <t>MAZDA CX-5</t>
  </si>
  <si>
    <t>PLATA ESTELAR</t>
  </si>
  <si>
    <t>PE30751046</t>
  </si>
  <si>
    <t>JM8KE2W70G0305150</t>
  </si>
  <si>
    <t>CX-5</t>
  </si>
  <si>
    <t>A 200</t>
  </si>
  <si>
    <t>GLC 300 E 4MATIC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</si>
</sst>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_);\(&quot;$&quot;\ #,##0\)"/>
    <numFmt numFmtId="165" formatCode="&quot;$&quot;\ #,##0_);[Red]\(&quot;$&quot;\ #,##0\)"/>
    <numFmt numFmtId="166" formatCode="_(&quot;$&quot;\ * #,##0_);_(&quot;$&quot;\ * \(#,##0\);_(&quot;$&quot;\ * &quot;-&quot;_);_(@_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;[Red]\-&quot;$&quot;\ #,##0"/>
    <numFmt numFmtId="170" formatCode="_-* #,##0\ _€_-;\-* #,##0\ _€_-;_-* &quot;-&quot;\ _€_-;_-@_-"/>
    <numFmt numFmtId="171" formatCode="_-* #,##0.00\ &quot;€&quot;_-;\-* #,##0.00\ &quot;€&quot;_-;_-* &quot;-&quot;??\ &quot;€&quot;_-;_-@_-"/>
    <numFmt numFmtId="172" formatCode="_-* #,##0.00\ _€_-;\-* #,##0.00\ _€_-;_-* &quot;-&quot;??\ _€_-;_-@_-"/>
    <numFmt numFmtId="173" formatCode="_(* #,##0_);_(* \(#,##0\);_(* &quot;-&quot;??_);_(@_)"/>
    <numFmt numFmtId="174" formatCode="0.0000"/>
    <numFmt numFmtId="175" formatCode="&quot;$&quot;#,##0_);[Red]\(&quot;$&quot;#,##0\)"/>
    <numFmt numFmtId="176" formatCode="_ [$€-2]\ * #,##0.00_ ;_ [$€-2]\ * \-#,##0.00_ ;_ [$€-2]\ * &quot;-&quot;??_ "/>
    <numFmt numFmtId="177" formatCode="_-* #,##0.00\ _F_-;\-* #,##0.00\ _F_-;_-* &quot;-&quot;??\ _F_-;_-@_-"/>
    <numFmt numFmtId="178" formatCode="&quot;$&quot;\ #,##0"/>
    <numFmt numFmtId="179" formatCode="&quot;$&quot;#,##0"/>
    <numFmt numFmtId="180" formatCode="[$$-240A]\ #,##0"/>
    <numFmt numFmtId="181" formatCode="_ &quot;$&quot;\ * #,##0.00_ ;_ &quot;$&quot;\ * \-#,##0.00_ ;_ &quot;$&quot;\ * &quot;-&quot;??_ ;_ @_ "/>
    <numFmt numFmtId="182" formatCode="_ * #,##0.00_ ;_ * \-#,##0.00_ ;_ * &quot;-&quot;??_ ;_ @_ "/>
    <numFmt numFmtId="183" formatCode="_-[$€-2]* #,##0.00_-;\-[$€-2]* #,##0.00_-;_-[$€-2]* &quot;-&quot;??_-"/>
    <numFmt numFmtId="184" formatCode="dd/mm/yyyy;@"/>
    <numFmt numFmtId="185" formatCode="_-* #,##0.00_-;\-* #,##0.00_-;_-* \-??_-;_-@_-"/>
    <numFmt numFmtId="186" formatCode="_-[$€-2]* #,##0.00_-;\-[$€-2]* #,##0.00_-;_-[$€-2]* \-??_-"/>
    <numFmt numFmtId="187" formatCode="_ * #,##0.00_ ;_ * \-#,##0.00_ ;_ * \-??_ ;_ @_ "/>
    <numFmt numFmtId="188" formatCode="_ &quot;$ &quot;* #,##0.00_ ;_ &quot;$ &quot;* \-#,##0.00_ ;_ &quot;$ &quot;* \-??_ ;_ @_ "/>
    <numFmt numFmtId="189" formatCode="_-\$* #,##0.00_-;&quot;-$&quot;* #,##0.00_-;_-\$* \-??_-;_-@_-"/>
    <numFmt numFmtId="190" formatCode="&quot;$&quot;#,##0.00000"/>
    <numFmt numFmtId="191" formatCode="_-* #,##0.00_-;\-* #,##0.00_-;_-* &quot;-&quot;_-;_-@_-"/>
    <numFmt numFmtId="192" formatCode="0.00;[Red]0.00"/>
    <numFmt numFmtId="193" formatCode="_-[$$-240A]\ * #,##0.00_ ;_-[$$-240A]\ * \-#,##0.00\ ;_-[$$-240A]\ * &quot;-&quot;??_ ;_-@_ "/>
    <numFmt numFmtId="194" formatCode="d/mm/yyyy;@"/>
    <numFmt numFmtId="195" formatCode="&quot;$ &quot;#,##0"/>
    <numFmt numFmtId="196" formatCode="_-[$$-440A]* #,##0_-;\-[$$-440A]* #,##0_-;_-[$$-440A]* &quot;-&quot;_-;_-@_-"/>
    <numFmt numFmtId="197" formatCode="_-[$$-240A]\ * #,##0_-;\-[$$-240A]\ * #,##0_-;_-[$$-240A]\ * &quot;-&quot;??_-;_-@_-"/>
    <numFmt numFmtId="198" formatCode="_-&quot;$&quot;* #,##0.00_-;\-&quot;$&quot;* #,##0.00_-;_-&quot;$&quot;* &quot;-&quot;_-;_-@_-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b/>
      <sz val="11"/>
      <color indexed="9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10"/>
      <color indexed="8"/>
      <name val="MS Sans Serif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12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color indexed="10"/>
      <name val="Arial Narrow"/>
      <family val="2"/>
    </font>
    <font>
      <sz val="12"/>
      <color indexed="10"/>
      <name val="Arial Narrow"/>
      <family val="2"/>
    </font>
    <font>
      <b/>
      <sz val="8"/>
      <name val="Arial Narrow"/>
      <family val="2"/>
    </font>
    <font>
      <sz val="12"/>
      <color indexed="8"/>
      <name val="Times New Roman"/>
      <family val="1"/>
    </font>
    <font>
      <sz val="8"/>
      <color indexed="8"/>
      <name val="Arial Narrow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00B0F0"/>
      <name val="Arial Narrow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rgb="FF000000"/>
      <name val="Times New Roman"/>
      <family val="1"/>
    </font>
    <font>
      <sz val="12"/>
      <color rgb="FF0000FF"/>
      <name val="Arial"/>
      <family val="2"/>
    </font>
    <font>
      <sz val="12"/>
      <color rgb="FF0000FF"/>
      <name val="Times New Roman"/>
      <family val="1"/>
    </font>
    <font>
      <sz val="9"/>
      <color rgb="FF000000"/>
      <name val="Calibri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sz val="10"/>
      <color rgb="FF000000"/>
      <name val="Arial Narrow"/>
      <family val="2"/>
    </font>
    <font>
      <i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0"/>
      <color rgb="FFFF000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1F497D"/>
      <name val="Arial Narrow"/>
      <family val="2"/>
    </font>
    <font>
      <b/>
      <sz val="12"/>
      <color rgb="FF000000"/>
      <name val="Times New Roman"/>
      <family val="1"/>
    </font>
    <font>
      <b/>
      <sz val="12"/>
      <color rgb="FF202124"/>
      <name val="Arial"/>
      <family val="2"/>
    </font>
    <font>
      <sz val="12"/>
      <color rgb="FF202124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9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double">
        <color rgb="FFFF0000"/>
      </right>
      <top style="double">
        <color rgb="FFFF0000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4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4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18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3" fontId="6" fillId="0" borderId="0" applyFont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3" fontId="6" fillId="0" borderId="0" applyFont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3" fontId="6" fillId="0" borderId="0" applyFont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0" fontId="6" fillId="0" borderId="0" applyFont="0" applyFill="0" applyBorder="0" applyAlignment="0" applyProtection="0"/>
    <xf numFmtId="186" fontId="6" fillId="0" borderId="0" applyFill="0" applyBorder="0" applyAlignment="0" applyProtection="0"/>
    <xf numFmtId="17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3" fontId="6" fillId="0" borderId="0" applyFont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186" fontId="6" fillId="0" borderId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2" fillId="0" borderId="6" applyNumberFormat="0" applyFill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168" fontId="3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2" fontId="6" fillId="0" borderId="0" applyFont="0" applyFill="0" applyBorder="0" applyAlignment="0" applyProtection="0"/>
    <xf numFmtId="185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85" fontId="6" fillId="0" borderId="0" applyFill="0" applyBorder="0" applyAlignment="0" applyProtection="0"/>
    <xf numFmtId="170" fontId="6" fillId="0" borderId="0" applyFont="0" applyFill="0" applyBorder="0" applyAlignment="0" applyProtection="0"/>
    <xf numFmtId="185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6" fillId="0" borderId="0" applyFill="0" applyBorder="0" applyAlignment="0" applyProtection="0"/>
    <xf numFmtId="172" fontId="49" fillId="0" borderId="0" applyFont="0" applyFill="0" applyBorder="0" applyAlignment="0" applyProtection="0"/>
    <xf numFmtId="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2" fontId="6" fillId="0" borderId="0" applyFont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34" fillId="0" borderId="0"/>
    <xf numFmtId="168" fontId="6" fillId="0" borderId="0" applyFont="0" applyFill="0" applyBorder="0" applyAlignment="0" applyProtection="0"/>
    <xf numFmtId="172" fontId="4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71" fontId="49" fillId="0" borderId="0" applyFont="0" applyFill="0" applyBorder="0" applyAlignment="0" applyProtection="0"/>
    <xf numFmtId="167" fontId="3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3" fontId="1" fillId="0" borderId="0" applyFont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77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77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7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67" fontId="6" fillId="0" borderId="0" applyFont="0" applyFill="0" applyBorder="0" applyAlignment="0" applyProtection="0"/>
    <xf numFmtId="188" fontId="6" fillId="0" borderId="0" applyFill="0" applyBorder="0" applyAlignment="0" applyProtection="0"/>
    <xf numFmtId="167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34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18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49" fillId="0" borderId="0"/>
    <xf numFmtId="18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18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18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/>
    <xf numFmtId="0" fontId="6" fillId="0" borderId="0"/>
    <xf numFmtId="18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0" fontId="15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49" fillId="0" borderId="0"/>
    <xf numFmtId="0" fontId="6" fillId="0" borderId="0"/>
    <xf numFmtId="0" fontId="6" fillId="0" borderId="0" applyNumberFormat="0" applyFill="0" applyBorder="0" applyAlignment="0" applyProtection="0"/>
    <xf numFmtId="0" fontId="34" fillId="0" borderId="0"/>
    <xf numFmtId="0" fontId="6" fillId="0" borderId="0"/>
    <xf numFmtId="0" fontId="6" fillId="0" borderId="0"/>
    <xf numFmtId="0" fontId="50" fillId="0" borderId="0"/>
    <xf numFmtId="180" fontId="50" fillId="0" borderId="0"/>
    <xf numFmtId="0" fontId="6" fillId="0" borderId="0"/>
    <xf numFmtId="0" fontId="6" fillId="0" borderId="0"/>
    <xf numFmtId="0" fontId="34" fillId="0" borderId="0"/>
    <xf numFmtId="0" fontId="6" fillId="0" borderId="0"/>
    <xf numFmtId="180" fontId="6" fillId="0" borderId="0"/>
    <xf numFmtId="0" fontId="34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6" fillId="20" borderId="8" applyNumberFormat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3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44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1">
    <xf numFmtId="0" fontId="0" fillId="0" borderId="0" xfId="0"/>
    <xf numFmtId="179" fontId="0" fillId="0" borderId="0" xfId="0" applyNumberFormat="1"/>
    <xf numFmtId="0" fontId="52" fillId="0" borderId="0" xfId="0" applyFont="1"/>
    <xf numFmtId="0" fontId="51" fillId="0" borderId="0" xfId="0" applyFont="1"/>
    <xf numFmtId="0" fontId="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180" fontId="5" fillId="26" borderId="10" xfId="1564" applyFont="1" applyFill="1" applyBorder="1" applyAlignment="1">
      <alignment vertical="center" wrapText="1"/>
    </xf>
    <xf numFmtId="180" fontId="5" fillId="0" borderId="10" xfId="1564" applyFont="1" applyBorder="1" applyAlignment="1">
      <alignment horizontal="center" vertical="center" wrapText="1"/>
    </xf>
    <xf numFmtId="180" fontId="7" fillId="0" borderId="10" xfId="1564" applyFont="1" applyBorder="1" applyAlignment="1">
      <alignment horizontal="center" vertical="center" wrapText="1"/>
    </xf>
    <xf numFmtId="180" fontId="5" fillId="0" borderId="10" xfId="1564" applyFont="1" applyBorder="1" applyAlignment="1">
      <alignment horizontal="justify" vertical="center" wrapText="1"/>
    </xf>
    <xf numFmtId="180" fontId="5" fillId="0" borderId="10" xfId="1564" applyFont="1" applyBorder="1" applyAlignment="1">
      <alignment horizontal="left" vertical="center" wrapText="1"/>
    </xf>
    <xf numFmtId="1" fontId="5" fillId="0" borderId="10" xfId="1564" applyNumberFormat="1" applyFont="1" applyBorder="1" applyAlignment="1">
      <alignment horizontal="left" vertical="center" wrapText="1"/>
    </xf>
    <xf numFmtId="180" fontId="5" fillId="0" borderId="10" xfId="1564" applyFont="1" applyBorder="1" applyAlignment="1">
      <alignment vertical="center" wrapText="1"/>
    </xf>
    <xf numFmtId="179" fontId="5" fillId="26" borderId="10" xfId="1564" applyNumberFormat="1" applyFont="1" applyFill="1" applyBorder="1" applyAlignment="1">
      <alignment horizontal="right" vertical="center" wrapText="1"/>
    </xf>
    <xf numFmtId="1" fontId="5" fillId="26" borderId="10" xfId="1564" applyNumberFormat="1" applyFont="1" applyFill="1" applyBorder="1" applyAlignment="1">
      <alignment horizontal="center" vertical="center" wrapText="1"/>
    </xf>
    <xf numFmtId="180" fontId="7" fillId="0" borderId="0" xfId="1564" applyFont="1" applyAlignment="1">
      <alignment horizontal="justify" vertical="center" wrapText="1"/>
    </xf>
    <xf numFmtId="179" fontId="7" fillId="0" borderId="10" xfId="1564" applyNumberFormat="1" applyFont="1" applyBorder="1"/>
    <xf numFmtId="184" fontId="5" fillId="26" borderId="10" xfId="1564" applyNumberFormat="1" applyFont="1" applyFill="1" applyBorder="1" applyAlignment="1">
      <alignment horizontal="center" vertical="center" wrapText="1"/>
    </xf>
    <xf numFmtId="3" fontId="5" fillId="0" borderId="10" xfId="1564" applyNumberFormat="1" applyFont="1" applyBorder="1" applyAlignment="1">
      <alignment horizontal="center" vertical="center" wrapText="1"/>
    </xf>
    <xf numFmtId="0" fontId="7" fillId="24" borderId="11" xfId="1954" applyFont="1" applyFill="1" applyBorder="1" applyAlignment="1">
      <alignment horizontal="center" wrapText="1"/>
    </xf>
    <xf numFmtId="0" fontId="10" fillId="0" borderId="11" xfId="1954" applyFont="1" applyBorder="1" applyAlignment="1">
      <alignment horizontal="right" wrapText="1"/>
    </xf>
    <xf numFmtId="0" fontId="10" fillId="0" borderId="11" xfId="1954" applyFont="1" applyBorder="1" applyAlignment="1">
      <alignment horizontal="left" wrapText="1"/>
    </xf>
    <xf numFmtId="15" fontId="10" fillId="0" borderId="11" xfId="1954" applyNumberFormat="1" applyFont="1" applyBorder="1" applyAlignment="1">
      <alignment horizontal="right" wrapText="1"/>
    </xf>
    <xf numFmtId="0" fontId="10" fillId="0" borderId="11" xfId="1954" applyFont="1" applyBorder="1" applyAlignment="1">
      <alignment horizontal="center" wrapText="1"/>
    </xf>
    <xf numFmtId="0" fontId="10" fillId="0" borderId="11" xfId="1956" applyFont="1" applyBorder="1" applyAlignment="1">
      <alignment horizontal="right" wrapText="1"/>
    </xf>
    <xf numFmtId="0" fontId="10" fillId="0" borderId="11" xfId="1956" applyFont="1" applyBorder="1" applyAlignment="1">
      <alignment horizontal="left" wrapText="1"/>
    </xf>
    <xf numFmtId="15" fontId="10" fillId="0" borderId="11" xfId="1956" applyNumberFormat="1" applyFont="1" applyBorder="1" applyAlignment="1">
      <alignment horizontal="right" wrapText="1"/>
    </xf>
    <xf numFmtId="0" fontId="10" fillId="0" borderId="11" xfId="1956" applyFont="1" applyBorder="1" applyAlignment="1">
      <alignment horizontal="center" wrapText="1"/>
    </xf>
    <xf numFmtId="0" fontId="10" fillId="0" borderId="11" xfId="1955" applyFont="1" applyBorder="1" applyAlignment="1">
      <alignment horizontal="right"/>
    </xf>
    <xf numFmtId="0" fontId="10" fillId="0" borderId="11" xfId="1955" applyFont="1" applyBorder="1" applyAlignment="1">
      <alignment horizontal="left"/>
    </xf>
    <xf numFmtId="15" fontId="10" fillId="0" borderId="11" xfId="1955" applyNumberFormat="1" applyFont="1" applyBorder="1" applyAlignment="1">
      <alignment horizontal="right"/>
    </xf>
    <xf numFmtId="0" fontId="53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left"/>
    </xf>
    <xf numFmtId="165" fontId="2" fillId="0" borderId="12" xfId="0" applyNumberFormat="1" applyFont="1" applyBorder="1" applyAlignment="1">
      <alignment horizontal="center" vertical="center" wrapText="1" shrinkToFit="1"/>
    </xf>
    <xf numFmtId="165" fontId="2" fillId="0" borderId="0" xfId="0" applyNumberFormat="1" applyFont="1" applyAlignment="1">
      <alignment horizontal="center" vertical="center" wrapText="1" shrinkToFit="1"/>
    </xf>
    <xf numFmtId="0" fontId="54" fillId="0" borderId="10" xfId="0" applyFont="1" applyBorder="1" applyAlignment="1">
      <alignment vertical="center"/>
    </xf>
    <xf numFmtId="178" fontId="52" fillId="0" borderId="10" xfId="0" applyNumberFormat="1" applyFont="1" applyBorder="1"/>
    <xf numFmtId="178" fontId="54" fillId="0" borderId="10" xfId="0" applyNumberFormat="1" applyFont="1" applyBorder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78" fontId="8" fillId="0" borderId="10" xfId="0" applyNumberFormat="1" applyFont="1" applyBorder="1" applyAlignment="1">
      <alignment horizontal="left"/>
    </xf>
    <xf numFmtId="178" fontId="2" fillId="0" borderId="10" xfId="0" applyNumberFormat="1" applyFont="1" applyBorder="1"/>
    <xf numFmtId="178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178" fontId="55" fillId="26" borderId="10" xfId="0" applyNumberFormat="1" applyFont="1" applyFill="1" applyBorder="1" applyAlignment="1">
      <alignment vertical="top" wrapText="1"/>
    </xf>
    <xf numFmtId="178" fontId="2" fillId="0" borderId="13" xfId="0" applyNumberFormat="1" applyFont="1" applyBorder="1"/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184" fontId="5" fillId="26" borderId="14" xfId="1564" applyNumberFormat="1" applyFont="1" applyFill="1" applyBorder="1" applyAlignment="1">
      <alignment horizontal="center" vertical="center" wrapText="1"/>
    </xf>
    <xf numFmtId="179" fontId="5" fillId="26" borderId="14" xfId="1564" applyNumberFormat="1" applyFont="1" applyFill="1" applyBorder="1" applyAlignment="1">
      <alignment horizontal="right" vertical="center" wrapText="1"/>
    </xf>
    <xf numFmtId="178" fontId="2" fillId="26" borderId="10" xfId="0" applyNumberFormat="1" applyFont="1" applyFill="1" applyBorder="1" applyAlignment="1">
      <alignment horizontal="right" vertical="top" wrapText="1"/>
    </xf>
    <xf numFmtId="178" fontId="2" fillId="26" borderId="10" xfId="0" applyNumberFormat="1" applyFont="1" applyFill="1" applyBorder="1" applyAlignment="1">
      <alignment horizontal="right" vertical="center" wrapText="1"/>
    </xf>
    <xf numFmtId="0" fontId="8" fillId="26" borderId="10" xfId="0" applyFont="1" applyFill="1" applyBorder="1" applyAlignment="1">
      <alignment horizontal="right" vertical="center" wrapText="1" shrinkToFit="1"/>
    </xf>
    <xf numFmtId="165" fontId="2" fillId="0" borderId="10" xfId="0" applyNumberFormat="1" applyFont="1" applyBorder="1" applyAlignment="1">
      <alignment horizontal="right" vertical="center" wrapText="1" shrinkToFit="1"/>
    </xf>
    <xf numFmtId="165" fontId="8" fillId="0" borderId="10" xfId="0" applyNumberFormat="1" applyFont="1" applyBorder="1" applyAlignment="1">
      <alignment horizontal="right" vertical="center" wrapText="1" shrinkToFit="1"/>
    </xf>
    <xf numFmtId="165" fontId="8" fillId="0" borderId="0" xfId="0" applyNumberFormat="1" applyFont="1" applyAlignment="1">
      <alignment horizontal="right" vertical="center" wrapText="1" shrinkToFit="1"/>
    </xf>
    <xf numFmtId="0" fontId="0" fillId="0" borderId="0" xfId="0" applyAlignment="1">
      <alignment horizontal="right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5" xfId="0" applyFont="1" applyBorder="1" applyAlignment="1">
      <alignment horizontal="left" wrapText="1"/>
    </xf>
    <xf numFmtId="0" fontId="2" fillId="0" borderId="15" xfId="0" applyFont="1" applyBorder="1"/>
    <xf numFmtId="0" fontId="2" fillId="0" borderId="13" xfId="0" applyFont="1" applyBorder="1"/>
    <xf numFmtId="178" fontId="2" fillId="26" borderId="10" xfId="463" applyNumberFormat="1" applyFont="1" applyFill="1" applyBorder="1" applyAlignment="1">
      <alignment horizontal="right" vertical="center"/>
    </xf>
    <xf numFmtId="0" fontId="53" fillId="0" borderId="0" xfId="0" applyFont="1"/>
    <xf numFmtId="179" fontId="53" fillId="0" borderId="0" xfId="0" applyNumberFormat="1" applyFont="1"/>
    <xf numFmtId="0" fontId="56" fillId="0" borderId="0" xfId="0" applyFont="1"/>
    <xf numFmtId="0" fontId="57" fillId="26" borderId="17" xfId="0" applyFont="1" applyFill="1" applyBorder="1" applyAlignment="1">
      <alignment horizontal="justify" vertical="center" wrapText="1"/>
    </xf>
    <xf numFmtId="0" fontId="57" fillId="26" borderId="18" xfId="0" applyFont="1" applyFill="1" applyBorder="1" applyAlignment="1">
      <alignment horizontal="justify" vertical="center" wrapText="1"/>
    </xf>
    <xf numFmtId="0" fontId="57" fillId="0" borderId="18" xfId="0" applyFont="1" applyBorder="1" applyAlignment="1">
      <alignment horizontal="justify" vertical="center" wrapText="1"/>
    </xf>
    <xf numFmtId="0" fontId="57" fillId="0" borderId="19" xfId="0" applyFont="1" applyBorder="1" applyAlignment="1">
      <alignment horizontal="justify" vertical="center" wrapText="1"/>
    </xf>
    <xf numFmtId="164" fontId="37" fillId="0" borderId="20" xfId="437" applyNumberFormat="1" applyFont="1" applyFill="1" applyBorder="1" applyAlignment="1">
      <alignment vertical="center"/>
    </xf>
    <xf numFmtId="179" fontId="37" fillId="26" borderId="21" xfId="0" applyNumberFormat="1" applyFont="1" applyFill="1" applyBorder="1" applyAlignment="1">
      <alignment vertical="center"/>
    </xf>
    <xf numFmtId="179" fontId="37" fillId="26" borderId="22" xfId="0" applyNumberFormat="1" applyFont="1" applyFill="1" applyBorder="1" applyAlignment="1">
      <alignment vertical="center"/>
    </xf>
    <xf numFmtId="0" fontId="58" fillId="27" borderId="18" xfId="0" applyFont="1" applyFill="1" applyBorder="1" applyAlignment="1">
      <alignment horizontal="justify" vertical="center" wrapText="1"/>
    </xf>
    <xf numFmtId="179" fontId="38" fillId="27" borderId="21" xfId="0" applyNumberFormat="1" applyFont="1" applyFill="1" applyBorder="1" applyAlignment="1">
      <alignment vertical="center"/>
    </xf>
    <xf numFmtId="0" fontId="36" fillId="27" borderId="23" xfId="0" applyFont="1" applyFill="1" applyBorder="1" applyAlignment="1">
      <alignment horizontal="center" vertical="center" wrapText="1"/>
    </xf>
    <xf numFmtId="0" fontId="36" fillId="27" borderId="2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0" xfId="0" applyFont="1" applyAlignment="1">
      <alignment horizontal="center"/>
    </xf>
    <xf numFmtId="0" fontId="15" fillId="0" borderId="0" xfId="0" applyFont="1"/>
    <xf numFmtId="0" fontId="35" fillId="0" borderId="10" xfId="0" applyFont="1" applyBorder="1" applyAlignment="1">
      <alignment horizontal="center"/>
    </xf>
    <xf numFmtId="14" fontId="15" fillId="0" borderId="0" xfId="437" applyNumberFormat="1" applyFont="1"/>
    <xf numFmtId="14" fontId="15" fillId="0" borderId="0" xfId="0" applyNumberFormat="1" applyFont="1"/>
    <xf numFmtId="0" fontId="35" fillId="0" borderId="10" xfId="0" applyFont="1" applyBorder="1"/>
    <xf numFmtId="14" fontId="35" fillId="0" borderId="10" xfId="0" applyNumberFormat="1" applyFont="1" applyBorder="1" applyAlignment="1">
      <alignment horizontal="center"/>
    </xf>
    <xf numFmtId="14" fontId="35" fillId="0" borderId="0" xfId="0" applyNumberFormat="1" applyFont="1" applyAlignment="1">
      <alignment horizontal="center"/>
    </xf>
    <xf numFmtId="173" fontId="59" fillId="0" borderId="0" xfId="437" applyNumberFormat="1" applyFont="1"/>
    <xf numFmtId="0" fontId="35" fillId="0" borderId="2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quotePrefix="1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6" borderId="17" xfId="0" applyFont="1" applyFill="1" applyBorder="1" applyAlignment="1">
      <alignment horizontal="justify" vertical="center" wrapText="1"/>
    </xf>
    <xf numFmtId="174" fontId="15" fillId="0" borderId="28" xfId="0" applyNumberFormat="1" applyFont="1" applyBorder="1" applyAlignment="1">
      <alignment horizontal="center" vertical="center"/>
    </xf>
    <xf numFmtId="179" fontId="35" fillId="0" borderId="28" xfId="0" applyNumberFormat="1" applyFont="1" applyBorder="1" applyAlignment="1">
      <alignment vertical="center"/>
    </xf>
    <xf numFmtId="179" fontId="15" fillId="0" borderId="28" xfId="0" applyNumberFormat="1" applyFont="1" applyBorder="1" applyAlignment="1">
      <alignment vertical="center"/>
    </xf>
    <xf numFmtId="179" fontId="15" fillId="0" borderId="2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26" borderId="18" xfId="0" applyFont="1" applyFill="1" applyBorder="1" applyAlignment="1">
      <alignment horizontal="justify" vertical="center" wrapText="1"/>
    </xf>
    <xf numFmtId="179" fontId="35" fillId="0" borderId="10" xfId="0" applyNumberFormat="1" applyFont="1" applyBorder="1" applyAlignment="1">
      <alignment vertical="center"/>
    </xf>
    <xf numFmtId="179" fontId="15" fillId="0" borderId="10" xfId="0" applyNumberFormat="1" applyFont="1" applyBorder="1" applyAlignment="1">
      <alignment vertical="center"/>
    </xf>
    <xf numFmtId="179" fontId="15" fillId="0" borderId="30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15" fillId="0" borderId="18" xfId="0" applyFont="1" applyBorder="1" applyAlignment="1">
      <alignment horizontal="justify" vertical="center" wrapText="1"/>
    </xf>
    <xf numFmtId="179" fontId="15" fillId="26" borderId="13" xfId="0" applyNumberFormat="1" applyFont="1" applyFill="1" applyBorder="1" applyAlignment="1">
      <alignment vertical="center"/>
    </xf>
    <xf numFmtId="174" fontId="15" fillId="0" borderId="10" xfId="0" applyNumberFormat="1" applyFont="1" applyBorder="1" applyAlignment="1">
      <alignment horizontal="center" vertical="center"/>
    </xf>
    <xf numFmtId="179" fontId="15" fillId="26" borderId="13" xfId="0" applyNumberFormat="1" applyFont="1" applyFill="1" applyBorder="1" applyAlignment="1">
      <alignment horizontal="right" vertical="center"/>
    </xf>
    <xf numFmtId="174" fontId="15" fillId="0" borderId="10" xfId="0" applyNumberFormat="1" applyFont="1" applyBorder="1" applyAlignment="1">
      <alignment vertical="center"/>
    </xf>
    <xf numFmtId="0" fontId="15" fillId="0" borderId="19" xfId="0" applyFont="1" applyBorder="1" applyAlignment="1">
      <alignment horizontal="justify" vertical="center" wrapText="1"/>
    </xf>
    <xf numFmtId="179" fontId="15" fillId="26" borderId="31" xfId="0" applyNumberFormat="1" applyFont="1" applyFill="1" applyBorder="1" applyAlignment="1">
      <alignment vertical="center"/>
    </xf>
    <xf numFmtId="174" fontId="15" fillId="0" borderId="14" xfId="0" applyNumberFormat="1" applyFont="1" applyBorder="1" applyAlignment="1">
      <alignment vertical="center"/>
    </xf>
    <xf numFmtId="179" fontId="15" fillId="0" borderId="14" xfId="0" applyNumberFormat="1" applyFont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12" xfId="0" applyFont="1" applyBorder="1"/>
    <xf numFmtId="179" fontId="15" fillId="0" borderId="0" xfId="0" applyNumberFormat="1" applyFont="1"/>
    <xf numFmtId="0" fontId="15" fillId="0" borderId="12" xfId="0" applyFont="1" applyBorder="1"/>
    <xf numFmtId="0" fontId="15" fillId="26" borderId="0" xfId="0" applyFont="1" applyFill="1"/>
    <xf numFmtId="0" fontId="15" fillId="26" borderId="12" xfId="0" applyFont="1" applyFill="1" applyBorder="1"/>
    <xf numFmtId="164" fontId="59" fillId="0" borderId="32" xfId="437" applyNumberFormat="1" applyFont="1" applyFill="1" applyBorder="1" applyAlignment="1">
      <alignment vertical="center"/>
    </xf>
    <xf numFmtId="0" fontId="59" fillId="0" borderId="0" xfId="0" applyFont="1" applyAlignment="1">
      <alignment vertical="center"/>
    </xf>
    <xf numFmtId="0" fontId="35" fillId="26" borderId="26" xfId="0" quotePrefix="1" applyFont="1" applyFill="1" applyBorder="1" applyAlignment="1">
      <alignment horizontal="center" vertical="center" wrapText="1"/>
    </xf>
    <xf numFmtId="179" fontId="15" fillId="26" borderId="28" xfId="0" applyNumberFormat="1" applyFont="1" applyFill="1" applyBorder="1" applyAlignment="1">
      <alignment vertical="center"/>
    </xf>
    <xf numFmtId="0" fontId="35" fillId="26" borderId="26" xfId="0" applyFont="1" applyFill="1" applyBorder="1" applyAlignment="1">
      <alignment horizontal="center" vertical="center" wrapText="1"/>
    </xf>
    <xf numFmtId="179" fontId="15" fillId="26" borderId="10" xfId="0" applyNumberFormat="1" applyFont="1" applyFill="1" applyBorder="1" applyAlignment="1">
      <alignment vertical="center"/>
    </xf>
    <xf numFmtId="179" fontId="15" fillId="26" borderId="14" xfId="0" applyNumberFormat="1" applyFont="1" applyFill="1" applyBorder="1" applyAlignment="1">
      <alignment vertical="center"/>
    </xf>
    <xf numFmtId="0" fontId="35" fillId="26" borderId="0" xfId="0" applyFont="1" applyFill="1" applyAlignment="1">
      <alignment horizontal="center" vertical="center" wrapText="1"/>
    </xf>
    <xf numFmtId="190" fontId="15" fillId="26" borderId="0" xfId="0" applyNumberFormat="1" applyFont="1" applyFill="1"/>
    <xf numFmtId="179" fontId="60" fillId="0" borderId="33" xfId="0" applyNumberFormat="1" applyFont="1" applyBorder="1" applyAlignment="1">
      <alignment vertical="center"/>
    </xf>
    <xf numFmtId="0" fontId="61" fillId="0" borderId="0" xfId="0" applyFont="1"/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vertical="center"/>
    </xf>
    <xf numFmtId="9" fontId="62" fillId="0" borderId="0" xfId="0" applyNumberFormat="1" applyFont="1" applyAlignment="1">
      <alignment vertical="center"/>
    </xf>
    <xf numFmtId="0" fontId="61" fillId="26" borderId="0" xfId="0" applyFont="1" applyFill="1"/>
    <xf numFmtId="0" fontId="60" fillId="0" borderId="0" xfId="0" applyFont="1"/>
    <xf numFmtId="0" fontId="38" fillId="28" borderId="26" xfId="0" applyFont="1" applyFill="1" applyBorder="1" applyAlignment="1">
      <alignment horizontal="center" vertical="center" wrapText="1"/>
    </xf>
    <xf numFmtId="0" fontId="38" fillId="29" borderId="26" xfId="0" applyFont="1" applyFill="1" applyBorder="1" applyAlignment="1">
      <alignment horizontal="center" vertical="center" wrapText="1"/>
    </xf>
    <xf numFmtId="0" fontId="35" fillId="30" borderId="18" xfId="0" applyFont="1" applyFill="1" applyBorder="1" applyAlignment="1">
      <alignment horizontal="justify" vertical="center" wrapText="1"/>
    </xf>
    <xf numFmtId="179" fontId="35" fillId="30" borderId="13" xfId="0" applyNumberFormat="1" applyFont="1" applyFill="1" applyBorder="1" applyAlignment="1">
      <alignment vertical="center"/>
    </xf>
    <xf numFmtId="174" fontId="35" fillId="30" borderId="10" xfId="0" applyNumberFormat="1" applyFont="1" applyFill="1" applyBorder="1" applyAlignment="1">
      <alignment horizontal="center" vertical="center"/>
    </xf>
    <xf numFmtId="174" fontId="35" fillId="30" borderId="28" xfId="0" applyNumberFormat="1" applyFont="1" applyFill="1" applyBorder="1" applyAlignment="1">
      <alignment horizontal="center" vertical="center"/>
    </xf>
    <xf numFmtId="174" fontId="15" fillId="30" borderId="28" xfId="0" applyNumberFormat="1" applyFont="1" applyFill="1" applyBorder="1" applyAlignment="1">
      <alignment horizontal="center" vertical="center"/>
    </xf>
    <xf numFmtId="179" fontId="35" fillId="30" borderId="10" xfId="0" applyNumberFormat="1" applyFont="1" applyFill="1" applyBorder="1" applyAlignment="1">
      <alignment vertical="center"/>
    </xf>
    <xf numFmtId="179" fontId="35" fillId="30" borderId="28" xfId="0" applyNumberFormat="1" applyFont="1" applyFill="1" applyBorder="1" applyAlignment="1">
      <alignment vertical="center"/>
    </xf>
    <xf numFmtId="179" fontId="35" fillId="30" borderId="30" xfId="0" applyNumberFormat="1" applyFont="1" applyFill="1" applyBorder="1" applyAlignment="1">
      <alignment vertical="center"/>
    </xf>
    <xf numFmtId="0" fontId="63" fillId="30" borderId="26" xfId="0" applyFont="1" applyFill="1" applyBorder="1" applyAlignment="1">
      <alignment vertical="center" wrapText="1"/>
    </xf>
    <xf numFmtId="179" fontId="63" fillId="30" borderId="27" xfId="0" applyNumberFormat="1" applyFont="1" applyFill="1" applyBorder="1" applyAlignment="1">
      <alignment vertical="center" wrapText="1"/>
    </xf>
    <xf numFmtId="14" fontId="35" fillId="0" borderId="0" xfId="0" applyNumberFormat="1" applyFont="1"/>
    <xf numFmtId="0" fontId="51" fillId="31" borderId="10" xfId="0" applyFont="1" applyFill="1" applyBorder="1" applyAlignment="1">
      <alignment horizontal="center" vertical="center"/>
    </xf>
    <xf numFmtId="173" fontId="51" fillId="31" borderId="10" xfId="0" applyNumberFormat="1" applyFont="1" applyFill="1" applyBorder="1" applyAlignment="1">
      <alignment horizontal="center" vertical="center" wrapText="1"/>
    </xf>
    <xf numFmtId="0" fontId="51" fillId="31" borderId="10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51" fillId="0" borderId="10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73" fontId="49" fillId="0" borderId="10" xfId="463" applyNumberFormat="1" applyFont="1" applyFill="1" applyBorder="1" applyAlignment="1">
      <alignment horizontal="center" vertical="center"/>
    </xf>
    <xf numFmtId="173" fontId="51" fillId="0" borderId="10" xfId="463" applyNumberFormat="1" applyFont="1" applyBorder="1" applyAlignment="1">
      <alignment horizontal="center" vertical="center"/>
    </xf>
    <xf numFmtId="173" fontId="0" fillId="0" borderId="0" xfId="0" applyNumberFormat="1"/>
    <xf numFmtId="0" fontId="51" fillId="0" borderId="0" xfId="0" applyFont="1" applyAlignment="1">
      <alignment vertical="center"/>
    </xf>
    <xf numFmtId="9" fontId="64" fillId="0" borderId="0" xfId="1962" applyFont="1" applyAlignment="1">
      <alignment horizontal="center"/>
    </xf>
    <xf numFmtId="0" fontId="65" fillId="0" borderId="0" xfId="0" applyFont="1"/>
    <xf numFmtId="0" fontId="66" fillId="0" borderId="0" xfId="0" applyFont="1"/>
    <xf numFmtId="173" fontId="64" fillId="0" borderId="34" xfId="0" applyNumberFormat="1" applyFont="1" applyBorder="1"/>
    <xf numFmtId="173" fontId="64" fillId="0" borderId="35" xfId="0" applyNumberFormat="1" applyFont="1" applyBorder="1"/>
    <xf numFmtId="173" fontId="64" fillId="0" borderId="24" xfId="0" applyNumberFormat="1" applyFont="1" applyBorder="1"/>
    <xf numFmtId="173" fontId="65" fillId="0" borderId="36" xfId="0" applyNumberFormat="1" applyFont="1" applyBorder="1"/>
    <xf numFmtId="173" fontId="65" fillId="0" borderId="23" xfId="0" applyNumberFormat="1" applyFont="1" applyBorder="1"/>
    <xf numFmtId="0" fontId="38" fillId="32" borderId="26" xfId="0" applyFont="1" applyFill="1" applyBorder="1" applyAlignment="1">
      <alignment horizontal="center" vertical="center" wrapText="1"/>
    </xf>
    <xf numFmtId="0" fontId="41" fillId="32" borderId="26" xfId="0" applyFont="1" applyFill="1" applyBorder="1" applyAlignment="1">
      <alignment horizontal="center" vertical="center" wrapText="1"/>
    </xf>
    <xf numFmtId="3" fontId="15" fillId="0" borderId="0" xfId="0" applyNumberFormat="1" applyFont="1"/>
    <xf numFmtId="192" fontId="2" fillId="26" borderId="10" xfId="1798" applyNumberFormat="1" applyFont="1" applyFill="1" applyBorder="1" applyAlignment="1">
      <alignment horizontal="center" vertical="center" wrapText="1"/>
    </xf>
    <xf numFmtId="180" fontId="60" fillId="0" borderId="0" xfId="0" applyNumberFormat="1" applyFont="1" applyAlignment="1">
      <alignment vertical="center" wrapText="1"/>
    </xf>
    <xf numFmtId="174" fontId="15" fillId="0" borderId="0" xfId="0" applyNumberFormat="1" applyFont="1"/>
    <xf numFmtId="10" fontId="15" fillId="0" borderId="0" xfId="0" applyNumberFormat="1" applyFont="1"/>
    <xf numFmtId="179" fontId="61" fillId="0" borderId="0" xfId="0" applyNumberFormat="1" applyFont="1"/>
    <xf numFmtId="179" fontId="61" fillId="0" borderId="0" xfId="0" applyNumberFormat="1" applyFont="1" applyAlignment="1">
      <alignment vertical="center"/>
    </xf>
    <xf numFmtId="174" fontId="59" fillId="0" borderId="28" xfId="0" applyNumberFormat="1" applyFont="1" applyBorder="1" applyAlignment="1">
      <alignment horizontal="center" vertical="center"/>
    </xf>
    <xf numFmtId="174" fontId="59" fillId="0" borderId="10" xfId="0" applyNumberFormat="1" applyFont="1" applyBorder="1" applyAlignment="1">
      <alignment horizontal="center" vertical="center"/>
    </xf>
    <xf numFmtId="174" fontId="67" fillId="0" borderId="1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8" fillId="33" borderId="23" xfId="0" applyFont="1" applyFill="1" applyBorder="1" applyAlignment="1">
      <alignment horizontal="center" vertical="center" wrapText="1"/>
    </xf>
    <xf numFmtId="0" fontId="68" fillId="33" borderId="24" xfId="0" applyFont="1" applyFill="1" applyBorder="1" applyAlignment="1">
      <alignment horizontal="center" vertical="center" wrapText="1"/>
    </xf>
    <xf numFmtId="0" fontId="68" fillId="33" borderId="37" xfId="0" applyFont="1" applyFill="1" applyBorder="1" applyAlignment="1">
      <alignment horizontal="center" vertical="center" wrapText="1"/>
    </xf>
    <xf numFmtId="0" fontId="69" fillId="34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70" fillId="0" borderId="38" xfId="0" applyFont="1" applyBorder="1" applyAlignment="1">
      <alignment horizontal="right" vertical="center"/>
    </xf>
    <xf numFmtId="0" fontId="70" fillId="0" borderId="39" xfId="0" applyFont="1" applyBorder="1" applyAlignment="1">
      <alignment vertical="center"/>
    </xf>
    <xf numFmtId="0" fontId="70" fillId="0" borderId="39" xfId="0" applyFont="1" applyBorder="1" applyAlignment="1">
      <alignment horizontal="right" vertical="center"/>
    </xf>
    <xf numFmtId="0" fontId="70" fillId="0" borderId="36" xfId="0" applyFont="1" applyBorder="1" applyAlignment="1">
      <alignment vertical="center"/>
    </xf>
    <xf numFmtId="0" fontId="71" fillId="0" borderId="24" xfId="0" applyFont="1" applyBorder="1" applyAlignment="1">
      <alignment vertical="center"/>
    </xf>
    <xf numFmtId="0" fontId="72" fillId="0" borderId="24" xfId="0" applyFont="1" applyBorder="1" applyAlignment="1">
      <alignment vertical="center"/>
    </xf>
    <xf numFmtId="193" fontId="70" fillId="0" borderId="23" xfId="0" applyNumberFormat="1" applyFont="1" applyBorder="1" applyAlignment="1">
      <alignment vertical="center"/>
    </xf>
    <xf numFmtId="0" fontId="0" fillId="0" borderId="62" xfId="0" applyBorder="1"/>
    <xf numFmtId="0" fontId="0" fillId="0" borderId="63" xfId="0" applyBorder="1"/>
    <xf numFmtId="0" fontId="0" fillId="0" borderId="62" xfId="0" pivotButton="1" applyBorder="1"/>
    <xf numFmtId="0" fontId="0" fillId="0" borderId="64" xfId="0" applyBorder="1"/>
    <xf numFmtId="180" fontId="0" fillId="0" borderId="65" xfId="0" applyNumberFormat="1" applyBorder="1"/>
    <xf numFmtId="0" fontId="0" fillId="35" borderId="62" xfId="0" applyFill="1" applyBorder="1"/>
    <xf numFmtId="0" fontId="0" fillId="35" borderId="64" xfId="0" applyFill="1" applyBorder="1"/>
    <xf numFmtId="0" fontId="0" fillId="35" borderId="66" xfId="0" applyFill="1" applyBorder="1"/>
    <xf numFmtId="180" fontId="0" fillId="35" borderId="67" xfId="0" applyNumberFormat="1" applyFill="1" applyBorder="1"/>
    <xf numFmtId="180" fontId="0" fillId="29" borderId="64" xfId="0" applyNumberFormat="1" applyFill="1" applyBorder="1"/>
    <xf numFmtId="180" fontId="0" fillId="29" borderId="65" xfId="0" applyNumberFormat="1" applyFill="1" applyBorder="1"/>
    <xf numFmtId="4" fontId="73" fillId="0" borderId="39" xfId="0" applyNumberFormat="1" applyFont="1" applyBorder="1" applyAlignment="1">
      <alignment vertical="center"/>
    </xf>
    <xf numFmtId="0" fontId="53" fillId="0" borderId="0" xfId="0" applyFont="1" applyAlignment="1">
      <alignment horizontal="center"/>
    </xf>
    <xf numFmtId="41" fontId="53" fillId="0" borderId="0" xfId="438" applyFont="1"/>
    <xf numFmtId="173" fontId="74" fillId="0" borderId="0" xfId="442" applyNumberFormat="1" applyFont="1"/>
    <xf numFmtId="0" fontId="74" fillId="0" borderId="0" xfId="0" applyFont="1" applyAlignment="1">
      <alignment horizontal="center" vertical="center"/>
    </xf>
    <xf numFmtId="14" fontId="53" fillId="0" borderId="0" xfId="0" applyNumberFormat="1" applyFont="1"/>
    <xf numFmtId="194" fontId="75" fillId="0" borderId="0" xfId="0" applyNumberFormat="1" applyFont="1"/>
    <xf numFmtId="1" fontId="75" fillId="0" borderId="0" xfId="0" applyNumberFormat="1" applyFont="1"/>
    <xf numFmtId="42" fontId="53" fillId="0" borderId="0" xfId="687" applyFont="1"/>
    <xf numFmtId="42" fontId="74" fillId="0" borderId="0" xfId="687" applyFont="1"/>
    <xf numFmtId="0" fontId="5" fillId="0" borderId="0" xfId="1551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0" fontId="53" fillId="0" borderId="40" xfId="0" applyFont="1" applyBorder="1" applyAlignment="1">
      <alignment vertical="center" wrapText="1"/>
    </xf>
    <xf numFmtId="4" fontId="53" fillId="0" borderId="10" xfId="0" applyNumberFormat="1" applyFont="1" applyBorder="1" applyAlignment="1">
      <alignment horizontal="center" vertical="center" wrapText="1"/>
    </xf>
    <xf numFmtId="0" fontId="76" fillId="0" borderId="41" xfId="0" applyFont="1" applyBorder="1" applyAlignment="1">
      <alignment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0" fontId="76" fillId="0" borderId="40" xfId="0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2" fontId="53" fillId="0" borderId="10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14" fontId="53" fillId="0" borderId="0" xfId="438" applyNumberFormat="1" applyFont="1"/>
    <xf numFmtId="0" fontId="77" fillId="36" borderId="43" xfId="0" applyFont="1" applyFill="1" applyBorder="1" applyAlignment="1">
      <alignment vertical="center" wrapText="1"/>
    </xf>
    <xf numFmtId="4" fontId="53" fillId="36" borderId="44" xfId="0" applyNumberFormat="1" applyFont="1" applyFill="1" applyBorder="1" applyAlignment="1">
      <alignment horizontal="center" vertical="center" wrapText="1"/>
    </xf>
    <xf numFmtId="42" fontId="53" fillId="0" borderId="0" xfId="0" applyNumberFormat="1" applyFont="1"/>
    <xf numFmtId="0" fontId="53" fillId="26" borderId="45" xfId="0" applyFont="1" applyFill="1" applyBorder="1" applyAlignment="1">
      <alignment horizontal="left"/>
    </xf>
    <xf numFmtId="42" fontId="53" fillId="26" borderId="26" xfId="687" applyFont="1" applyFill="1" applyBorder="1" applyAlignment="1">
      <alignment horizontal="center"/>
    </xf>
    <xf numFmtId="41" fontId="53" fillId="26" borderId="26" xfId="0" applyNumberFormat="1" applyFont="1" applyFill="1" applyBorder="1" applyAlignment="1">
      <alignment horizontal="center"/>
    </xf>
    <xf numFmtId="0" fontId="53" fillId="26" borderId="26" xfId="0" applyFont="1" applyFill="1" applyBorder="1" applyAlignment="1">
      <alignment horizontal="center"/>
    </xf>
    <xf numFmtId="41" fontId="53" fillId="26" borderId="26" xfId="438" applyFont="1" applyFill="1" applyBorder="1" applyAlignment="1">
      <alignment horizontal="center"/>
    </xf>
    <xf numFmtId="42" fontId="53" fillId="26" borderId="46" xfId="687" applyFont="1" applyFill="1" applyBorder="1" applyAlignment="1">
      <alignment horizontal="center"/>
    </xf>
    <xf numFmtId="0" fontId="53" fillId="26" borderId="43" xfId="0" applyFont="1" applyFill="1" applyBorder="1" applyAlignment="1">
      <alignment horizontal="left"/>
    </xf>
    <xf numFmtId="42" fontId="53" fillId="26" borderId="44" xfId="687" applyFont="1" applyFill="1" applyBorder="1" applyAlignment="1">
      <alignment horizontal="center"/>
    </xf>
    <xf numFmtId="41" fontId="53" fillId="26" borderId="44" xfId="0" applyNumberFormat="1" applyFont="1" applyFill="1" applyBorder="1" applyAlignment="1">
      <alignment horizontal="center"/>
    </xf>
    <xf numFmtId="0" fontId="53" fillId="26" borderId="44" xfId="0" applyFont="1" applyFill="1" applyBorder="1" applyAlignment="1">
      <alignment horizontal="center"/>
    </xf>
    <xf numFmtId="2" fontId="53" fillId="26" borderId="44" xfId="0" applyNumberFormat="1" applyFont="1" applyFill="1" applyBorder="1" applyAlignment="1">
      <alignment horizontal="center"/>
    </xf>
    <xf numFmtId="41" fontId="53" fillId="26" borderId="44" xfId="438" applyFont="1" applyFill="1" applyBorder="1" applyAlignment="1">
      <alignment horizontal="center"/>
    </xf>
    <xf numFmtId="42" fontId="53" fillId="26" borderId="47" xfId="687" applyFont="1" applyFill="1" applyBorder="1" applyAlignment="1">
      <alignment horizontal="center"/>
    </xf>
    <xf numFmtId="0" fontId="53" fillId="26" borderId="40" xfId="0" applyFont="1" applyFill="1" applyBorder="1" applyAlignment="1">
      <alignment horizontal="left"/>
    </xf>
    <xf numFmtId="42" fontId="53" fillId="26" borderId="10" xfId="687" applyFont="1" applyFill="1" applyBorder="1" applyAlignment="1">
      <alignment horizontal="center"/>
    </xf>
    <xf numFmtId="41" fontId="53" fillId="26" borderId="10" xfId="0" applyNumberFormat="1" applyFont="1" applyFill="1" applyBorder="1" applyAlignment="1">
      <alignment horizontal="center"/>
    </xf>
    <xf numFmtId="0" fontId="53" fillId="26" borderId="10" xfId="0" applyFont="1" applyFill="1" applyBorder="1" applyAlignment="1">
      <alignment horizontal="center"/>
    </xf>
    <xf numFmtId="2" fontId="53" fillId="26" borderId="10" xfId="0" applyNumberFormat="1" applyFont="1" applyFill="1" applyBorder="1" applyAlignment="1">
      <alignment horizontal="center"/>
    </xf>
    <xf numFmtId="41" fontId="53" fillId="26" borderId="10" xfId="438" applyFont="1" applyFill="1" applyBorder="1" applyAlignment="1">
      <alignment horizontal="center"/>
    </xf>
    <xf numFmtId="42" fontId="53" fillId="26" borderId="15" xfId="687" applyFont="1" applyFill="1" applyBorder="1" applyAlignment="1">
      <alignment horizontal="center"/>
    </xf>
    <xf numFmtId="0" fontId="53" fillId="26" borderId="28" xfId="0" applyFont="1" applyFill="1" applyBorder="1" applyAlignment="1">
      <alignment horizontal="center"/>
    </xf>
    <xf numFmtId="0" fontId="53" fillId="0" borderId="48" xfId="0" applyFont="1" applyBorder="1" applyAlignment="1">
      <alignment vertical="center" wrapText="1"/>
    </xf>
    <xf numFmtId="0" fontId="54" fillId="37" borderId="49" xfId="0" applyFont="1" applyFill="1" applyBorder="1" applyAlignment="1">
      <alignment horizontal="center" vertical="center" wrapText="1"/>
    </xf>
    <xf numFmtId="0" fontId="54" fillId="37" borderId="50" xfId="0" applyFont="1" applyFill="1" applyBorder="1" applyAlignment="1">
      <alignment horizontal="center" vertical="center" wrapText="1"/>
    </xf>
    <xf numFmtId="41" fontId="54" fillId="37" borderId="50" xfId="438" applyFont="1" applyFill="1" applyBorder="1" applyAlignment="1">
      <alignment horizontal="center" vertical="center" wrapText="1"/>
    </xf>
    <xf numFmtId="41" fontId="54" fillId="37" borderId="51" xfId="438" applyFont="1" applyFill="1" applyBorder="1" applyAlignment="1">
      <alignment horizontal="center" vertical="center" wrapText="1"/>
    </xf>
    <xf numFmtId="14" fontId="5" fillId="0" borderId="0" xfId="438" applyNumberFormat="1" applyFont="1"/>
    <xf numFmtId="41" fontId="79" fillId="0" borderId="0" xfId="438" applyFont="1"/>
    <xf numFmtId="0" fontId="53" fillId="0" borderId="43" xfId="0" applyFont="1" applyBorder="1" applyAlignment="1">
      <alignment horizontal="left" vertical="center"/>
    </xf>
    <xf numFmtId="42" fontId="53" fillId="0" borderId="44" xfId="687" applyFont="1" applyFill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2" fontId="53" fillId="0" borderId="44" xfId="0" applyNumberFormat="1" applyFont="1" applyBorder="1" applyAlignment="1">
      <alignment horizontal="center" vertical="center"/>
    </xf>
    <xf numFmtId="42" fontId="53" fillId="0" borderId="47" xfId="687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5" fillId="0" borderId="0" xfId="1551" applyFont="1" applyAlignment="1">
      <alignment vertical="center"/>
    </xf>
    <xf numFmtId="0" fontId="44" fillId="0" borderId="10" xfId="1551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5" fillId="0" borderId="0" xfId="1551" applyFont="1" applyAlignment="1">
      <alignment vertical="center" wrapText="1"/>
    </xf>
    <xf numFmtId="4" fontId="46" fillId="0" borderId="10" xfId="505" applyNumberFormat="1" applyFont="1" applyFill="1" applyBorder="1" applyAlignment="1">
      <alignment vertical="center"/>
    </xf>
    <xf numFmtId="195" fontId="45" fillId="0" borderId="10" xfId="505" applyNumberFormat="1" applyFont="1" applyFill="1" applyBorder="1" applyAlignment="1" applyProtection="1">
      <alignment horizontal="center" vertical="center"/>
    </xf>
    <xf numFmtId="0" fontId="47" fillId="38" borderId="10" xfId="1551" quotePrefix="1" applyFont="1" applyFill="1" applyBorder="1" applyAlignment="1">
      <alignment vertical="center" wrapText="1"/>
    </xf>
    <xf numFmtId="3" fontId="44" fillId="38" borderId="10" xfId="1551" applyNumberFormat="1" applyFont="1" applyFill="1" applyBorder="1" applyAlignment="1">
      <alignment vertical="center"/>
    </xf>
    <xf numFmtId="4" fontId="45" fillId="0" borderId="0" xfId="1551" applyNumberFormat="1" applyFont="1" applyAlignment="1">
      <alignment vertical="center"/>
    </xf>
    <xf numFmtId="178" fontId="45" fillId="0" borderId="0" xfId="1551" applyNumberFormat="1" applyFont="1" applyAlignment="1">
      <alignment vertical="center"/>
    </xf>
    <xf numFmtId="0" fontId="80" fillId="26" borderId="40" xfId="0" applyFont="1" applyFill="1" applyBorder="1" applyAlignment="1">
      <alignment vertical="center" wrapText="1"/>
    </xf>
    <xf numFmtId="3" fontId="46" fillId="0" borderId="10" xfId="505" applyNumberFormat="1" applyFont="1" applyFill="1" applyBorder="1" applyAlignment="1">
      <alignment vertical="center"/>
    </xf>
    <xf numFmtId="3" fontId="46" fillId="0" borderId="10" xfId="0" applyNumberFormat="1" applyFont="1" applyBorder="1" applyAlignment="1">
      <alignment vertical="center"/>
    </xf>
    <xf numFmtId="0" fontId="48" fillId="0" borderId="0" xfId="0" applyFont="1"/>
    <xf numFmtId="0" fontId="48" fillId="0" borderId="0" xfId="0" applyFont="1" applyAlignment="1">
      <alignment vertical="center"/>
    </xf>
    <xf numFmtId="0" fontId="48" fillId="26" borderId="0" xfId="0" applyFont="1" applyFill="1" applyAlignment="1">
      <alignment vertical="center"/>
    </xf>
    <xf numFmtId="0" fontId="48" fillId="0" borderId="0" xfId="0" applyFont="1" applyAlignment="1">
      <alignment horizontal="center"/>
    </xf>
    <xf numFmtId="0" fontId="45" fillId="0" borderId="10" xfId="1551" applyFont="1" applyBorder="1" applyAlignment="1">
      <alignment vertical="center"/>
    </xf>
    <xf numFmtId="197" fontId="45" fillId="0" borderId="10" xfId="1551" applyNumberFormat="1" applyFont="1" applyBorder="1" applyAlignment="1">
      <alignment vertical="center"/>
    </xf>
    <xf numFmtId="0" fontId="47" fillId="0" borderId="10" xfId="1551" applyFont="1" applyBorder="1" applyAlignment="1">
      <alignment horizontal="center" vertical="center"/>
    </xf>
    <xf numFmtId="4" fontId="47" fillId="0" borderId="10" xfId="1551" applyNumberFormat="1" applyFont="1" applyBorder="1" applyAlignment="1">
      <alignment horizontal="center" vertical="center"/>
    </xf>
    <xf numFmtId="3" fontId="45" fillId="0" borderId="0" xfId="1551" applyNumberFormat="1" applyFont="1" applyAlignment="1">
      <alignment vertical="center"/>
    </xf>
    <xf numFmtId="3" fontId="46" fillId="0" borderId="10" xfId="442" applyNumberFormat="1" applyFont="1" applyFill="1" applyBorder="1" applyAlignment="1">
      <alignment vertical="center"/>
    </xf>
    <xf numFmtId="3" fontId="45" fillId="0" borderId="10" xfId="442" applyNumberFormat="1" applyFont="1" applyFill="1" applyBorder="1" applyAlignment="1">
      <alignment vertical="center"/>
    </xf>
    <xf numFmtId="3" fontId="45" fillId="0" borderId="10" xfId="442" applyNumberFormat="1" applyFont="1" applyFill="1" applyBorder="1" applyAlignment="1">
      <alignment vertical="center" wrapText="1" shrinkToFit="1"/>
    </xf>
    <xf numFmtId="41" fontId="54" fillId="37" borderId="27" xfId="438" applyFont="1" applyFill="1" applyBorder="1" applyAlignment="1">
      <alignment horizontal="center" vertical="center" wrapText="1"/>
    </xf>
    <xf numFmtId="42" fontId="54" fillId="39" borderId="27" xfId="687" applyFont="1" applyFill="1" applyBorder="1" applyAlignment="1">
      <alignment horizontal="center"/>
    </xf>
    <xf numFmtId="173" fontId="0" fillId="41" borderId="69" xfId="463" applyNumberFormat="1" applyFont="1" applyFill="1" applyBorder="1" applyAlignment="1">
      <alignment horizontal="center" wrapText="1"/>
    </xf>
    <xf numFmtId="0" fontId="0" fillId="39" borderId="14" xfId="0" applyFill="1" applyBorder="1" applyAlignment="1">
      <alignment vertical="top" wrapText="1"/>
    </xf>
    <xf numFmtId="173" fontId="0" fillId="39" borderId="10" xfId="463" applyNumberFormat="1" applyFont="1" applyFill="1" applyBorder="1"/>
    <xf numFmtId="173" fontId="0" fillId="39" borderId="14" xfId="463" applyNumberFormat="1" applyFont="1" applyFill="1" applyBorder="1"/>
    <xf numFmtId="0" fontId="0" fillId="42" borderId="74" xfId="0" applyFill="1" applyBorder="1" applyAlignment="1">
      <alignment vertical="top" wrapText="1"/>
    </xf>
    <xf numFmtId="0" fontId="0" fillId="42" borderId="75" xfId="0" applyFill="1" applyBorder="1" applyAlignment="1">
      <alignment vertical="top" wrapText="1"/>
    </xf>
    <xf numFmtId="0" fontId="84" fillId="42" borderId="75" xfId="0" applyFont="1" applyFill="1" applyBorder="1" applyAlignment="1">
      <alignment horizontal="center" vertical="top"/>
    </xf>
    <xf numFmtId="173" fontId="51" fillId="42" borderId="75" xfId="463" applyNumberFormat="1" applyFont="1" applyFill="1" applyBorder="1"/>
    <xf numFmtId="173" fontId="85" fillId="42" borderId="75" xfId="463" applyNumberFormat="1" applyFont="1" applyFill="1" applyBorder="1"/>
    <xf numFmtId="173" fontId="51" fillId="42" borderId="75" xfId="463" applyNumberFormat="1" applyFont="1" applyFill="1" applyBorder="1" applyAlignment="1">
      <alignment horizontal="right"/>
    </xf>
    <xf numFmtId="0" fontId="0" fillId="39" borderId="28" xfId="0" applyFill="1" applyBorder="1" applyAlignment="1">
      <alignment vertical="top" wrapText="1"/>
    </xf>
    <xf numFmtId="0" fontId="84" fillId="39" borderId="28" xfId="0" applyFont="1" applyFill="1" applyBorder="1" applyAlignment="1">
      <alignment horizontal="center" vertical="top"/>
    </xf>
    <xf numFmtId="173" fontId="0" fillId="39" borderId="28" xfId="463" applyNumberFormat="1" applyFont="1" applyFill="1" applyBorder="1"/>
    <xf numFmtId="173" fontId="84" fillId="39" borderId="28" xfId="463" applyNumberFormat="1" applyFont="1" applyFill="1" applyBorder="1"/>
    <xf numFmtId="44" fontId="0" fillId="39" borderId="28" xfId="2002" applyFont="1" applyFill="1" applyBorder="1" applyAlignment="1">
      <alignment horizontal="right"/>
    </xf>
    <xf numFmtId="0" fontId="0" fillId="39" borderId="77" xfId="0" applyFill="1" applyBorder="1" applyAlignment="1">
      <alignment vertical="top" wrapText="1"/>
    </xf>
    <xf numFmtId="0" fontId="0" fillId="39" borderId="10" xfId="0" applyFill="1" applyBorder="1" applyAlignment="1">
      <alignment vertical="top" wrapText="1"/>
    </xf>
    <xf numFmtId="44" fontId="0" fillId="39" borderId="78" xfId="2002" applyFont="1" applyFill="1" applyBorder="1" applyAlignment="1">
      <alignment horizontal="right"/>
    </xf>
    <xf numFmtId="173" fontId="84" fillId="39" borderId="10" xfId="463" applyNumberFormat="1" applyFont="1" applyFill="1" applyBorder="1"/>
    <xf numFmtId="0" fontId="86" fillId="42" borderId="75" xfId="0" applyFont="1" applyFill="1" applyBorder="1" applyAlignment="1">
      <alignment wrapText="1"/>
    </xf>
    <xf numFmtId="0" fontId="83" fillId="42" borderId="75" xfId="0" applyFont="1" applyFill="1" applyBorder="1" applyAlignment="1">
      <alignment horizontal="center" vertical="top"/>
    </xf>
    <xf numFmtId="0" fontId="83" fillId="42" borderId="10" xfId="0" applyFont="1" applyFill="1" applyBorder="1" applyAlignment="1">
      <alignment horizontal="center" vertical="top"/>
    </xf>
    <xf numFmtId="173" fontId="0" fillId="42" borderId="10" xfId="463" applyNumberFormat="1" applyFont="1" applyFill="1" applyBorder="1"/>
    <xf numFmtId="173" fontId="83" fillId="42" borderId="75" xfId="463" applyNumberFormat="1" applyFont="1" applyFill="1" applyBorder="1"/>
    <xf numFmtId="173" fontId="0" fillId="42" borderId="75" xfId="463" applyNumberFormat="1" applyFont="1" applyFill="1" applyBorder="1"/>
    <xf numFmtId="173" fontId="51" fillId="42" borderId="78" xfId="463" applyNumberFormat="1" applyFont="1" applyFill="1" applyBorder="1"/>
    <xf numFmtId="0" fontId="84" fillId="39" borderId="10" xfId="0" applyFont="1" applyFill="1" applyBorder="1" applyAlignment="1">
      <alignment horizontal="center" vertical="top"/>
    </xf>
    <xf numFmtId="44" fontId="0" fillId="39" borderId="78" xfId="2002" applyFont="1" applyFill="1" applyBorder="1"/>
    <xf numFmtId="0" fontId="0" fillId="39" borderId="74" xfId="0" applyFill="1" applyBorder="1" applyAlignment="1">
      <alignment vertical="top" wrapText="1"/>
    </xf>
    <xf numFmtId="0" fontId="0" fillId="39" borderId="75" xfId="0" applyFill="1" applyBorder="1" applyAlignment="1">
      <alignment vertical="top" wrapText="1"/>
    </xf>
    <xf numFmtId="173" fontId="0" fillId="39" borderId="75" xfId="463" applyNumberFormat="1" applyFont="1" applyFill="1" applyBorder="1"/>
    <xf numFmtId="44" fontId="0" fillId="39" borderId="76" xfId="2002" applyFont="1" applyFill="1" applyBorder="1"/>
    <xf numFmtId="0" fontId="0" fillId="42" borderId="79" xfId="0" applyFill="1" applyBorder="1" applyAlignment="1">
      <alignment vertical="top" wrapText="1"/>
    </xf>
    <xf numFmtId="0" fontId="0" fillId="42" borderId="28" xfId="0" applyFill="1" applyBorder="1" applyAlignment="1">
      <alignment vertical="top" wrapText="1"/>
    </xf>
    <xf numFmtId="4" fontId="0" fillId="42" borderId="28" xfId="0" applyNumberFormat="1" applyFill="1" applyBorder="1" applyAlignment="1">
      <alignment vertical="top" wrapText="1"/>
    </xf>
    <xf numFmtId="0" fontId="83" fillId="42" borderId="28" xfId="0" applyFont="1" applyFill="1" applyBorder="1" applyAlignment="1">
      <alignment horizontal="center" vertical="top"/>
    </xf>
    <xf numFmtId="173" fontId="83" fillId="42" borderId="28" xfId="463" applyNumberFormat="1" applyFont="1" applyFill="1" applyBorder="1"/>
    <xf numFmtId="173" fontId="0" fillId="42" borderId="28" xfId="463" applyNumberFormat="1" applyFont="1" applyFill="1" applyBorder="1"/>
    <xf numFmtId="173" fontId="51" fillId="42" borderId="29" xfId="463" applyNumberFormat="1" applyFont="1" applyFill="1" applyBorder="1"/>
    <xf numFmtId="0" fontId="0" fillId="39" borderId="68" xfId="0" applyFill="1" applyBorder="1" applyAlignment="1">
      <alignment vertical="top" wrapText="1"/>
    </xf>
    <xf numFmtId="0" fontId="0" fillId="39" borderId="69" xfId="0" applyFill="1" applyBorder="1" applyAlignment="1">
      <alignment vertical="top" wrapText="1"/>
    </xf>
    <xf numFmtId="0" fontId="84" fillId="39" borderId="69" xfId="0" applyFont="1" applyFill="1" applyBorder="1" applyAlignment="1">
      <alignment horizontal="center" vertical="top"/>
    </xf>
    <xf numFmtId="173" fontId="84" fillId="39" borderId="69" xfId="463" applyNumberFormat="1" applyFont="1" applyFill="1" applyBorder="1"/>
    <xf numFmtId="173" fontId="0" fillId="39" borderId="69" xfId="463" applyNumberFormat="1" applyFont="1" applyFill="1" applyBorder="1"/>
    <xf numFmtId="173" fontId="51" fillId="39" borderId="70" xfId="463" applyNumberFormat="1" applyFont="1" applyFill="1" applyBorder="1"/>
    <xf numFmtId="0" fontId="0" fillId="39" borderId="80" xfId="0" applyFill="1" applyBorder="1" applyAlignment="1">
      <alignment vertical="top" wrapText="1"/>
    </xf>
    <xf numFmtId="0" fontId="0" fillId="39" borderId="81" xfId="0" applyFill="1" applyBorder="1" applyAlignment="1">
      <alignment vertical="top" wrapText="1"/>
    </xf>
    <xf numFmtId="0" fontId="84" fillId="39" borderId="81" xfId="0" applyFont="1" applyFill="1" applyBorder="1" applyAlignment="1">
      <alignment horizontal="center" vertical="top"/>
    </xf>
    <xf numFmtId="0" fontId="84" fillId="37" borderId="10" xfId="0" applyFont="1" applyFill="1" applyBorder="1" applyAlignment="1">
      <alignment horizontal="center" vertical="top"/>
    </xf>
    <xf numFmtId="173" fontId="84" fillId="39" borderId="81" xfId="463" applyNumberFormat="1" applyFont="1" applyFill="1" applyBorder="1"/>
    <xf numFmtId="173" fontId="0" fillId="39" borderId="81" xfId="463" applyNumberFormat="1" applyFont="1" applyFill="1" applyBorder="1"/>
    <xf numFmtId="173" fontId="51" fillId="39" borderId="82" xfId="463" applyNumberFormat="1" applyFont="1" applyFill="1" applyBorder="1"/>
    <xf numFmtId="0" fontId="84" fillId="39" borderId="75" xfId="0" applyFont="1" applyFill="1" applyBorder="1" applyAlignment="1">
      <alignment horizontal="center" vertical="top"/>
    </xf>
    <xf numFmtId="173" fontId="84" fillId="39" borderId="75" xfId="463" applyNumberFormat="1" applyFont="1" applyFill="1" applyBorder="1"/>
    <xf numFmtId="173" fontId="51" fillId="39" borderId="76" xfId="463" applyNumberFormat="1" applyFont="1" applyFill="1" applyBorder="1"/>
    <xf numFmtId="0" fontId="0" fillId="39" borderId="83" xfId="0" applyFill="1" applyBorder="1" applyAlignment="1">
      <alignment vertical="top" wrapText="1"/>
    </xf>
    <xf numFmtId="0" fontId="83" fillId="39" borderId="14" xfId="0" applyFont="1" applyFill="1" applyBorder="1" applyAlignment="1">
      <alignment horizontal="center" vertical="top"/>
    </xf>
    <xf numFmtId="173" fontId="84" fillId="39" borderId="14" xfId="463" applyNumberFormat="1" applyFont="1" applyFill="1" applyBorder="1"/>
    <xf numFmtId="3" fontId="51" fillId="39" borderId="0" xfId="0" applyNumberFormat="1" applyFont="1" applyFill="1"/>
    <xf numFmtId="173" fontId="85" fillId="39" borderId="73" xfId="463" applyNumberFormat="1" applyFont="1" applyFill="1" applyBorder="1"/>
    <xf numFmtId="0" fontId="0" fillId="42" borderId="84" xfId="0" applyFill="1" applyBorder="1" applyAlignment="1">
      <alignment vertical="top" wrapText="1"/>
    </xf>
    <xf numFmtId="0" fontId="0" fillId="42" borderId="85" xfId="0" applyFill="1" applyBorder="1" applyAlignment="1">
      <alignment vertical="top" wrapText="1"/>
    </xf>
    <xf numFmtId="0" fontId="0" fillId="42" borderId="85" xfId="0" applyFill="1" applyBorder="1" applyAlignment="1">
      <alignment horizontal="center" vertical="top"/>
    </xf>
    <xf numFmtId="173" fontId="0" fillId="42" borderId="85" xfId="463" applyNumberFormat="1" applyFont="1" applyFill="1" applyBorder="1"/>
    <xf numFmtId="173" fontId="51" fillId="42" borderId="69" xfId="463" applyNumberFormat="1" applyFont="1" applyFill="1" applyBorder="1" applyAlignment="1">
      <alignment horizontal="right"/>
    </xf>
    <xf numFmtId="173" fontId="51" fillId="42" borderId="86" xfId="463" applyNumberFormat="1" applyFont="1" applyFill="1" applyBorder="1"/>
    <xf numFmtId="0" fontId="0" fillId="39" borderId="87" xfId="0" applyFill="1" applyBorder="1" applyAlignment="1">
      <alignment vertical="top" wrapText="1"/>
    </xf>
    <xf numFmtId="0" fontId="0" fillId="39" borderId="88" xfId="0" applyFill="1" applyBorder="1" applyAlignment="1">
      <alignment vertical="top" wrapText="1"/>
    </xf>
    <xf numFmtId="0" fontId="0" fillId="39" borderId="88" xfId="0" applyFill="1" applyBorder="1" applyAlignment="1">
      <alignment horizontal="left" vertical="top" wrapText="1"/>
    </xf>
    <xf numFmtId="0" fontId="0" fillId="39" borderId="88" xfId="0" applyFill="1" applyBorder="1" applyAlignment="1">
      <alignment horizontal="center" vertical="top"/>
    </xf>
    <xf numFmtId="2" fontId="53" fillId="26" borderId="2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79" fontId="0" fillId="0" borderId="10" xfId="0" applyNumberFormat="1" applyBorder="1" applyAlignment="1">
      <alignment horizontal="center"/>
    </xf>
    <xf numFmtId="179" fontId="51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center"/>
    </xf>
    <xf numFmtId="0" fontId="52" fillId="0" borderId="10" xfId="0" applyFont="1" applyBorder="1" applyAlignment="1">
      <alignment horizontal="center" wrapText="1"/>
    </xf>
    <xf numFmtId="179" fontId="52" fillId="0" borderId="10" xfId="0" applyNumberFormat="1" applyFont="1" applyBorder="1" applyAlignment="1">
      <alignment horizontal="center"/>
    </xf>
    <xf numFmtId="0" fontId="89" fillId="0" borderId="10" xfId="0" applyFont="1" applyBorder="1" applyAlignment="1">
      <alignment horizontal="center" wrapText="1"/>
    </xf>
    <xf numFmtId="0" fontId="89" fillId="0" borderId="14" xfId="0" applyFont="1" applyBorder="1" applyAlignment="1">
      <alignment horizontal="center" wrapText="1"/>
    </xf>
    <xf numFmtId="0" fontId="52" fillId="0" borderId="14" xfId="0" applyFont="1" applyBorder="1" applyAlignment="1">
      <alignment horizontal="center" wrapText="1"/>
    </xf>
    <xf numFmtId="179" fontId="54" fillId="0" borderId="23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2" fillId="0" borderId="0" xfId="0" applyFont="1"/>
    <xf numFmtId="196" fontId="8" fillId="0" borderId="10" xfId="0" applyNumberFormat="1" applyFont="1" applyBorder="1"/>
    <xf numFmtId="41" fontId="54" fillId="0" borderId="0" xfId="438" applyFont="1" applyFill="1" applyBorder="1" applyAlignment="1">
      <alignment horizontal="right"/>
    </xf>
    <xf numFmtId="0" fontId="0" fillId="41" borderId="93" xfId="0" applyFill="1" applyBorder="1" applyAlignment="1">
      <alignment horizontal="center"/>
    </xf>
    <xf numFmtId="0" fontId="0" fillId="41" borderId="72" xfId="0" applyFill="1" applyBorder="1" applyAlignment="1">
      <alignment horizontal="center" wrapText="1"/>
    </xf>
    <xf numFmtId="173" fontId="0" fillId="41" borderId="72" xfId="463" applyNumberFormat="1" applyFont="1" applyFill="1" applyBorder="1" applyAlignment="1">
      <alignment horizontal="center" wrapText="1"/>
    </xf>
    <xf numFmtId="173" fontId="0" fillId="41" borderId="94" xfId="463" applyNumberFormat="1" applyFont="1" applyFill="1" applyBorder="1" applyAlignment="1">
      <alignment horizontal="center" wrapText="1"/>
    </xf>
    <xf numFmtId="0" fontId="0" fillId="41" borderId="0" xfId="0" applyFill="1"/>
    <xf numFmtId="44" fontId="0" fillId="39" borderId="10" xfId="2002" applyFont="1" applyFill="1" applyBorder="1"/>
    <xf numFmtId="0" fontId="0" fillId="39" borderId="0" xfId="0" applyFill="1"/>
    <xf numFmtId="173" fontId="83" fillId="39" borderId="71" xfId="463" applyNumberFormat="1" applyFont="1" applyFill="1" applyBorder="1"/>
    <xf numFmtId="44" fontId="51" fillId="42" borderId="76" xfId="2002" applyFont="1" applyFill="1" applyBorder="1"/>
    <xf numFmtId="173" fontId="64" fillId="42" borderId="75" xfId="463" applyNumberFormat="1" applyFont="1" applyFill="1" applyBorder="1"/>
    <xf numFmtId="173" fontId="83" fillId="39" borderId="28" xfId="463" applyNumberFormat="1" applyFont="1" applyFill="1" applyBorder="1"/>
    <xf numFmtId="173" fontId="83" fillId="39" borderId="10" xfId="463" applyNumberFormat="1" applyFont="1" applyFill="1" applyBorder="1"/>
    <xf numFmtId="0" fontId="91" fillId="0" borderId="75" xfId="0" applyFont="1" applyBorder="1" applyAlignment="1">
      <alignment wrapText="1"/>
    </xf>
    <xf numFmtId="173" fontId="83" fillId="39" borderId="69" xfId="463" applyNumberFormat="1" applyFont="1" applyFill="1" applyBorder="1"/>
    <xf numFmtId="173" fontId="83" fillId="39" borderId="81" xfId="463" applyNumberFormat="1" applyFont="1" applyFill="1" applyBorder="1"/>
    <xf numFmtId="173" fontId="83" fillId="39" borderId="75" xfId="463" applyNumberFormat="1" applyFont="1" applyFill="1" applyBorder="1"/>
    <xf numFmtId="173" fontId="83" fillId="39" borderId="14" xfId="463" applyNumberFormat="1" applyFont="1" applyFill="1" applyBorder="1"/>
    <xf numFmtId="173" fontId="87" fillId="39" borderId="88" xfId="463" applyNumberFormat="1" applyFont="1" applyFill="1" applyBorder="1"/>
    <xf numFmtId="173" fontId="88" fillId="39" borderId="88" xfId="463" applyNumberFormat="1" applyFont="1" applyFill="1" applyBorder="1"/>
    <xf numFmtId="173" fontId="0" fillId="39" borderId="89" xfId="463" applyNumberFormat="1" applyFont="1" applyFill="1" applyBorder="1"/>
    <xf numFmtId="0" fontId="0" fillId="0" borderId="0" xfId="0" applyAlignment="1">
      <alignment wrapText="1"/>
    </xf>
    <xf numFmtId="173" fontId="0" fillId="0" borderId="95" xfId="463" applyNumberFormat="1" applyFont="1" applyBorder="1"/>
    <xf numFmtId="173" fontId="0" fillId="0" borderId="0" xfId="463" applyNumberFormat="1" applyFont="1"/>
    <xf numFmtId="0" fontId="92" fillId="0" borderId="0" xfId="0" applyFont="1"/>
    <xf numFmtId="173" fontId="0" fillId="26" borderId="0" xfId="463" applyNumberFormat="1" applyFont="1" applyFill="1"/>
    <xf numFmtId="0" fontId="0" fillId="26" borderId="0" xfId="0" applyFill="1" applyAlignment="1">
      <alignment vertical="top" wrapText="1"/>
    </xf>
    <xf numFmtId="0" fontId="77" fillId="0" borderId="43" xfId="0" applyFont="1" applyBorder="1" applyAlignment="1">
      <alignment vertical="center" wrapText="1"/>
    </xf>
    <xf numFmtId="4" fontId="74" fillId="43" borderId="44" xfId="0" applyNumberFormat="1" applyFont="1" applyFill="1" applyBorder="1" applyAlignment="1">
      <alignment horizontal="center" vertical="center" wrapText="1"/>
    </xf>
    <xf numFmtId="0" fontId="77" fillId="0" borderId="40" xfId="0" applyFont="1" applyBorder="1" applyAlignment="1">
      <alignment vertical="center" wrapText="1"/>
    </xf>
    <xf numFmtId="4" fontId="53" fillId="26" borderId="10" xfId="0" applyNumberFormat="1" applyFont="1" applyFill="1" applyBorder="1" applyAlignment="1">
      <alignment horizontal="center" vertical="center" wrapText="1"/>
    </xf>
    <xf numFmtId="4" fontId="53" fillId="26" borderId="14" xfId="0" applyNumberFormat="1" applyFont="1" applyFill="1" applyBorder="1" applyAlignment="1">
      <alignment horizontal="center" vertical="center" wrapText="1"/>
    </xf>
    <xf numFmtId="4" fontId="53" fillId="26" borderId="42" xfId="0" applyNumberFormat="1" applyFont="1" applyFill="1" applyBorder="1" applyAlignment="1">
      <alignment horizontal="center" vertical="center" wrapText="1"/>
    </xf>
    <xf numFmtId="0" fontId="53" fillId="26" borderId="40" xfId="0" applyFont="1" applyFill="1" applyBorder="1" applyAlignment="1">
      <alignment horizontal="left" vertical="center" wrapText="1"/>
    </xf>
    <xf numFmtId="42" fontId="53" fillId="26" borderId="10" xfId="687" applyFont="1" applyFill="1" applyBorder="1" applyAlignment="1">
      <alignment horizontal="center" vertical="center"/>
    </xf>
    <xf numFmtId="41" fontId="53" fillId="26" borderId="10" xfId="0" applyNumberFormat="1" applyFont="1" applyFill="1" applyBorder="1" applyAlignment="1">
      <alignment horizontal="center" vertical="center"/>
    </xf>
    <xf numFmtId="0" fontId="53" fillId="26" borderId="10" xfId="0" applyFont="1" applyFill="1" applyBorder="1" applyAlignment="1">
      <alignment horizontal="center" vertical="center"/>
    </xf>
    <xf numFmtId="2" fontId="53" fillId="26" borderId="10" xfId="0" applyNumberFormat="1" applyFont="1" applyFill="1" applyBorder="1" applyAlignment="1">
      <alignment horizontal="center" vertical="center"/>
    </xf>
    <xf numFmtId="41" fontId="53" fillId="26" borderId="10" xfId="438" applyFont="1" applyFill="1" applyBorder="1" applyAlignment="1">
      <alignment horizontal="center" vertical="center"/>
    </xf>
    <xf numFmtId="42" fontId="53" fillId="26" borderId="15" xfId="687" applyFont="1" applyFill="1" applyBorder="1" applyAlignment="1">
      <alignment horizontal="center" vertical="center"/>
    </xf>
    <xf numFmtId="42" fontId="53" fillId="26" borderId="30" xfId="687" applyFont="1" applyFill="1" applyBorder="1" applyAlignment="1">
      <alignment horizontal="center" vertical="center"/>
    </xf>
    <xf numFmtId="42" fontId="5" fillId="0" borderId="0" xfId="438" applyNumberFormat="1" applyFont="1"/>
    <xf numFmtId="0" fontId="53" fillId="0" borderId="0" xfId="0" applyFont="1" applyAlignment="1">
      <alignment wrapText="1"/>
    </xf>
    <xf numFmtId="42" fontId="63" fillId="37" borderId="23" xfId="687" applyFont="1" applyFill="1" applyBorder="1" applyAlignment="1">
      <alignment vertical="center"/>
    </xf>
    <xf numFmtId="42" fontId="53" fillId="0" borderId="57" xfId="687" applyFont="1" applyFill="1" applyBorder="1" applyAlignment="1">
      <alignment horizontal="center" vertical="center"/>
    </xf>
    <xf numFmtId="42" fontId="74" fillId="44" borderId="33" xfId="687" applyFont="1" applyFill="1" applyBorder="1" applyAlignment="1">
      <alignment horizontal="center" vertical="center"/>
    </xf>
    <xf numFmtId="42" fontId="53" fillId="26" borderId="57" xfId="687" applyFont="1" applyFill="1" applyBorder="1" applyAlignment="1">
      <alignment horizontal="center"/>
    </xf>
    <xf numFmtId="42" fontId="53" fillId="26" borderId="30" xfId="687" applyFont="1" applyFill="1" applyBorder="1" applyAlignment="1">
      <alignment horizontal="center"/>
    </xf>
    <xf numFmtId="42" fontId="54" fillId="0" borderId="0" xfId="687" applyFont="1" applyFill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2" fillId="0" borderId="92" xfId="0" applyFont="1" applyBorder="1" applyAlignment="1">
      <alignment horizontal="center" vertical="center" wrapText="1"/>
    </xf>
    <xf numFmtId="0" fontId="45" fillId="0" borderId="10" xfId="1553" applyFont="1" applyBorder="1" applyAlignment="1">
      <alignment vertical="center" wrapText="1" shrinkToFit="1"/>
    </xf>
    <xf numFmtId="0" fontId="80" fillId="0" borderId="40" xfId="0" applyFont="1" applyBorder="1" applyAlignment="1">
      <alignment vertical="center" wrapText="1"/>
    </xf>
    <xf numFmtId="42" fontId="53" fillId="26" borderId="97" xfId="687" applyFont="1" applyFill="1" applyBorder="1" applyAlignment="1">
      <alignment horizontal="center"/>
    </xf>
    <xf numFmtId="41" fontId="53" fillId="0" borderId="0" xfId="438" applyFont="1" applyFill="1"/>
    <xf numFmtId="41" fontId="74" fillId="0" borderId="0" xfId="438" applyFont="1" applyFill="1"/>
    <xf numFmtId="0" fontId="8" fillId="40" borderId="10" xfId="0" applyFont="1" applyFill="1" applyBorder="1" applyAlignment="1">
      <alignment horizontal="center" vertical="center"/>
    </xf>
    <xf numFmtId="0" fontId="8" fillId="40" borderId="10" xfId="0" applyFont="1" applyFill="1" applyBorder="1" applyAlignment="1">
      <alignment horizontal="center" vertical="center" wrapText="1"/>
    </xf>
    <xf numFmtId="15" fontId="52" fillId="0" borderId="10" xfId="0" applyNumberFormat="1" applyFont="1" applyBorder="1"/>
    <xf numFmtId="196" fontId="2" fillId="0" borderId="10" xfId="0" applyNumberFormat="1" applyFont="1" applyBorder="1"/>
    <xf numFmtId="4" fontId="53" fillId="0" borderId="44" xfId="0" applyNumberFormat="1" applyFont="1" applyBorder="1" applyAlignment="1">
      <alignment horizontal="center" vertical="center" wrapText="1"/>
    </xf>
    <xf numFmtId="42" fontId="54" fillId="28" borderId="27" xfId="687" applyFont="1" applyFill="1" applyBorder="1" applyAlignment="1">
      <alignment horizontal="center"/>
    </xf>
    <xf numFmtId="42" fontId="54" fillId="28" borderId="58" xfId="687" applyFont="1" applyFill="1" applyBorder="1" applyAlignment="1">
      <alignment horizontal="center"/>
    </xf>
    <xf numFmtId="42" fontId="54" fillId="45" borderId="58" xfId="687" applyFont="1" applyFill="1" applyBorder="1" applyAlignment="1">
      <alignment horizontal="center"/>
    </xf>
    <xf numFmtId="3" fontId="44" fillId="0" borderId="10" xfId="1551" applyNumberFormat="1" applyFont="1" applyBorder="1" applyAlignment="1">
      <alignment vertical="center"/>
    </xf>
    <xf numFmtId="1" fontId="52" fillId="0" borderId="14" xfId="0" applyNumberFormat="1" applyFont="1" applyBorder="1" applyAlignment="1">
      <alignment horizontal="center"/>
    </xf>
    <xf numFmtId="1" fontId="52" fillId="0" borderId="10" xfId="0" applyNumberFormat="1" applyFont="1" applyBorder="1" applyAlignment="1">
      <alignment horizontal="center" wrapText="1"/>
    </xf>
    <xf numFmtId="1" fontId="89" fillId="0" borderId="14" xfId="0" applyNumberFormat="1" applyFont="1" applyBorder="1" applyAlignment="1">
      <alignment horizontal="center" wrapText="1"/>
    </xf>
    <xf numFmtId="168" fontId="53" fillId="0" borderId="0" xfId="437" applyFont="1"/>
    <xf numFmtId="168" fontId="74" fillId="0" borderId="0" xfId="437" applyFont="1" applyAlignment="1">
      <alignment horizontal="center" vertical="center"/>
    </xf>
    <xf numFmtId="198" fontId="54" fillId="39" borderId="58" xfId="687" applyNumberFormat="1" applyFont="1" applyFill="1" applyBorder="1" applyAlignment="1">
      <alignment horizontal="center"/>
    </xf>
    <xf numFmtId="198" fontId="54" fillId="45" borderId="58" xfId="687" applyNumberFormat="1" applyFont="1" applyFill="1" applyBorder="1" applyAlignment="1">
      <alignment horizontal="center"/>
    </xf>
    <xf numFmtId="0" fontId="74" fillId="0" borderId="36" xfId="0" applyFont="1" applyBorder="1" applyAlignment="1">
      <alignment horizontal="center" vertical="center" wrapText="1"/>
    </xf>
    <xf numFmtId="0" fontId="74" fillId="0" borderId="52" xfId="0" applyFont="1" applyBorder="1" applyAlignment="1">
      <alignment horizontal="center" vertical="center" wrapText="1"/>
    </xf>
    <xf numFmtId="0" fontId="74" fillId="0" borderId="38" xfId="0" applyFont="1" applyBorder="1" applyAlignment="1">
      <alignment horizontal="center" vertical="center" wrapText="1"/>
    </xf>
    <xf numFmtId="41" fontId="54" fillId="39" borderId="53" xfId="438" applyFont="1" applyFill="1" applyBorder="1" applyAlignment="1">
      <alignment horizontal="right"/>
    </xf>
    <xf numFmtId="41" fontId="54" fillId="39" borderId="54" xfId="438" applyFont="1" applyFill="1" applyBorder="1" applyAlignment="1">
      <alignment horizontal="right"/>
    </xf>
    <xf numFmtId="41" fontId="54" fillId="39" borderId="53" xfId="438" applyFont="1" applyFill="1" applyBorder="1" applyAlignment="1">
      <alignment horizontal="center"/>
    </xf>
    <xf numFmtId="41" fontId="54" fillId="39" borderId="54" xfId="438" applyFont="1" applyFill="1" applyBorder="1" applyAlignment="1">
      <alignment horizontal="center"/>
    </xf>
    <xf numFmtId="41" fontId="54" fillId="39" borderId="45" xfId="438" applyFont="1" applyFill="1" applyBorder="1" applyAlignment="1">
      <alignment horizontal="left"/>
    </xf>
    <xf numFmtId="41" fontId="54" fillId="39" borderId="26" xfId="438" applyFont="1" applyFill="1" applyBorder="1" applyAlignment="1">
      <alignment horizontal="left"/>
    </xf>
    <xf numFmtId="41" fontId="54" fillId="39" borderId="46" xfId="438" applyFont="1" applyFill="1" applyBorder="1" applyAlignment="1">
      <alignment horizontal="left"/>
    </xf>
    <xf numFmtId="41" fontId="54" fillId="39" borderId="34" xfId="438" applyFont="1" applyFill="1" applyBorder="1" applyAlignment="1">
      <alignment horizontal="right"/>
    </xf>
    <xf numFmtId="41" fontId="54" fillId="39" borderId="35" xfId="438" applyFont="1" applyFill="1" applyBorder="1" applyAlignment="1">
      <alignment horizontal="right"/>
    </xf>
    <xf numFmtId="41" fontId="74" fillId="44" borderId="55" xfId="438" applyFont="1" applyFill="1" applyBorder="1" applyAlignment="1">
      <alignment horizontal="center" vertical="center"/>
    </xf>
    <xf numFmtId="41" fontId="74" fillId="44" borderId="56" xfId="438" applyFont="1" applyFill="1" applyBorder="1" applyAlignment="1">
      <alignment horizontal="center" vertical="center"/>
    </xf>
    <xf numFmtId="0" fontId="78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3" fillId="37" borderId="34" xfId="0" applyFont="1" applyFill="1" applyBorder="1" applyAlignment="1">
      <alignment horizontal="left" vertical="center"/>
    </xf>
    <xf numFmtId="0" fontId="63" fillId="37" borderId="24" xfId="0" applyFont="1" applyFill="1" applyBorder="1" applyAlignment="1">
      <alignment horizontal="left" vertical="center"/>
    </xf>
    <xf numFmtId="0" fontId="74" fillId="0" borderId="0" xfId="0" applyFont="1" applyAlignment="1">
      <alignment horizontal="center" vertical="center"/>
    </xf>
    <xf numFmtId="41" fontId="74" fillId="0" borderId="0" xfId="438" applyFont="1" applyFill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2" fontId="53" fillId="0" borderId="44" xfId="0" applyNumberFormat="1" applyFont="1" applyBorder="1" applyAlignment="1">
      <alignment horizontal="center" vertical="center" wrapText="1"/>
    </xf>
    <xf numFmtId="2" fontId="53" fillId="0" borderId="10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0" fontId="53" fillId="0" borderId="57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5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4" fillId="0" borderId="0" xfId="0" applyFont="1" applyAlignment="1">
      <alignment horizontal="center"/>
    </xf>
    <xf numFmtId="168" fontId="7" fillId="0" borderId="43" xfId="442" applyFont="1" applyFill="1" applyBorder="1" applyAlignment="1">
      <alignment horizontal="center" vertical="center" wrapText="1"/>
    </xf>
    <xf numFmtId="168" fontId="7" fillId="0" borderId="41" xfId="442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9" fontId="53" fillId="0" borderId="96" xfId="0" applyNumberFormat="1" applyFont="1" applyBorder="1" applyAlignment="1">
      <alignment horizontal="center" vertical="center" wrapText="1"/>
    </xf>
    <xf numFmtId="9" fontId="53" fillId="0" borderId="97" xfId="0" applyNumberFormat="1" applyFont="1" applyBorder="1" applyAlignment="1">
      <alignment horizontal="center" vertical="center" wrapText="1"/>
    </xf>
    <xf numFmtId="9" fontId="53" fillId="0" borderId="98" xfId="0" applyNumberFormat="1" applyFont="1" applyBorder="1" applyAlignment="1">
      <alignment horizontal="center" vertical="center" wrapText="1"/>
    </xf>
    <xf numFmtId="2" fontId="74" fillId="0" borderId="44" xfId="0" applyNumberFormat="1" applyFont="1" applyBorder="1" applyAlignment="1">
      <alignment horizontal="center" vertical="center" wrapText="1"/>
    </xf>
    <xf numFmtId="2" fontId="74" fillId="0" borderId="10" xfId="0" applyNumberFormat="1" applyFont="1" applyBorder="1" applyAlignment="1">
      <alignment horizontal="center" vertical="center" wrapText="1"/>
    </xf>
    <xf numFmtId="2" fontId="74" fillId="0" borderId="14" xfId="0" applyNumberFormat="1" applyFont="1" applyBorder="1" applyAlignment="1">
      <alignment horizontal="center" vertical="center" wrapText="1"/>
    </xf>
    <xf numFmtId="2" fontId="74" fillId="0" borderId="42" xfId="0" applyNumberFormat="1" applyFont="1" applyBorder="1" applyAlignment="1">
      <alignment horizontal="center" vertical="center" wrapText="1"/>
    </xf>
    <xf numFmtId="9" fontId="53" fillId="0" borderId="57" xfId="0" applyNumberFormat="1" applyFont="1" applyBorder="1" applyAlignment="1">
      <alignment horizontal="center" vertical="center" wrapText="1"/>
    </xf>
    <xf numFmtId="9" fontId="53" fillId="0" borderId="30" xfId="0" applyNumberFormat="1" applyFont="1" applyBorder="1" applyAlignment="1">
      <alignment horizontal="center" vertical="center" wrapText="1"/>
    </xf>
    <xf numFmtId="9" fontId="53" fillId="0" borderId="58" xfId="0" applyNumberFormat="1" applyFont="1" applyBorder="1" applyAlignment="1">
      <alignment horizontal="center" vertical="center" wrapText="1"/>
    </xf>
    <xf numFmtId="2" fontId="53" fillId="0" borderId="50" xfId="0" applyNumberFormat="1" applyFont="1" applyBorder="1" applyAlignment="1">
      <alignment horizontal="center" vertical="center" wrapText="1"/>
    </xf>
    <xf numFmtId="2" fontId="53" fillId="0" borderId="90" xfId="0" applyNumberFormat="1" applyFont="1" applyBorder="1" applyAlignment="1">
      <alignment horizontal="center" vertical="center" wrapText="1"/>
    </xf>
    <xf numFmtId="2" fontId="53" fillId="0" borderId="9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1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35" fillId="0" borderId="1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5" fillId="26" borderId="0" xfId="0" applyFont="1" applyFill="1" applyAlignment="1">
      <alignment horizontal="left"/>
    </xf>
    <xf numFmtId="0" fontId="15" fillId="26" borderId="12" xfId="0" applyFont="1" applyFill="1" applyBorder="1" applyAlignment="1">
      <alignment horizontal="left" vertical="center" wrapText="1"/>
    </xf>
    <xf numFmtId="0" fontId="15" fillId="26" borderId="0" xfId="0" applyFont="1" applyFill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3" fillId="30" borderId="45" xfId="0" applyFont="1" applyFill="1" applyBorder="1" applyAlignment="1">
      <alignment vertical="center" wrapText="1"/>
    </xf>
    <xf numFmtId="0" fontId="63" fillId="30" borderId="26" xfId="0" applyFont="1" applyFill="1" applyBorder="1" applyAlignment="1">
      <alignment vertical="center" wrapText="1"/>
    </xf>
    <xf numFmtId="0" fontId="82" fillId="0" borderId="10" xfId="1551" applyFont="1" applyBorder="1" applyAlignment="1">
      <alignment horizontal="center" vertical="center"/>
    </xf>
    <xf numFmtId="0" fontId="81" fillId="38" borderId="10" xfId="1551" applyFont="1" applyFill="1" applyBorder="1" applyAlignment="1">
      <alignment horizontal="center" vertical="center"/>
    </xf>
    <xf numFmtId="0" fontId="11" fillId="38" borderId="10" xfId="1551" applyFont="1" applyFill="1" applyBorder="1" applyAlignment="1">
      <alignment horizontal="center" vertical="center"/>
    </xf>
    <xf numFmtId="0" fontId="47" fillId="0" borderId="0" xfId="1551" applyFont="1" applyAlignment="1">
      <alignment vertical="center" wrapText="1"/>
    </xf>
    <xf numFmtId="49" fontId="54" fillId="0" borderId="0" xfId="0" applyNumberFormat="1" applyFont="1" applyAlignment="1">
      <alignment horizontal="justify" vertical="center" wrapText="1"/>
    </xf>
    <xf numFmtId="0" fontId="54" fillId="0" borderId="15" xfId="0" applyFont="1" applyBorder="1"/>
    <xf numFmtId="0" fontId="54" fillId="0" borderId="16" xfId="0" applyFont="1" applyBorder="1"/>
    <xf numFmtId="0" fontId="54" fillId="0" borderId="13" xfId="0" applyFont="1" applyBorder="1"/>
    <xf numFmtId="0" fontId="8" fillId="0" borderId="0" xfId="0" applyFont="1" applyAlignment="1">
      <alignment horizontal="center"/>
    </xf>
    <xf numFmtId="0" fontId="51" fillId="27" borderId="10" xfId="0" applyFont="1" applyFill="1" applyBorder="1" applyAlignment="1">
      <alignment horizontal="center" vertical="center" wrapText="1"/>
    </xf>
    <xf numFmtId="0" fontId="55" fillId="27" borderId="10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54" fillId="27" borderId="10" xfId="0" applyFont="1" applyFill="1" applyBorder="1" applyAlignment="1">
      <alignment horizontal="center" vertical="center" wrapText="1"/>
    </xf>
    <xf numFmtId="0" fontId="90" fillId="0" borderId="34" xfId="0" applyFont="1" applyBorder="1" applyAlignment="1">
      <alignment horizontal="center" vertical="center"/>
    </xf>
    <xf numFmtId="0" fontId="90" fillId="0" borderId="35" xfId="0" applyFont="1" applyBorder="1" applyAlignment="1">
      <alignment horizontal="center" vertical="center"/>
    </xf>
    <xf numFmtId="0" fontId="90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26" borderId="10" xfId="0" applyFont="1" applyFill="1" applyBorder="1" applyAlignment="1">
      <alignment horizontal="center" vertical="center" wrapText="1" shrinkToFit="1"/>
    </xf>
    <xf numFmtId="178" fontId="8" fillId="0" borderId="10" xfId="0" applyNumberFormat="1" applyFont="1" applyBorder="1" applyAlignment="1">
      <alignment horizontal="center"/>
    </xf>
    <xf numFmtId="178" fontId="8" fillId="0" borderId="1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52" fillId="0" borderId="13" xfId="0" applyFont="1" applyBorder="1" applyAlignment="1">
      <alignment horizontal="left"/>
    </xf>
    <xf numFmtId="0" fontId="51" fillId="0" borderId="61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178" fontId="2" fillId="0" borderId="15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54" fillId="0" borderId="15" xfId="0" applyFont="1" applyBorder="1" applyAlignment="1">
      <alignment horizontal="left"/>
    </xf>
    <xf numFmtId="0" fontId="54" fillId="0" borderId="16" xfId="0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5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6" xfId="0" applyFont="1" applyBorder="1" applyAlignment="1">
      <alignment horizontal="center" vertical="center"/>
    </xf>
    <xf numFmtId="180" fontId="7" fillId="0" borderId="0" xfId="1564" applyFont="1" applyAlignment="1">
      <alignment horizontal="center"/>
    </xf>
    <xf numFmtId="180" fontId="5" fillId="0" borderId="15" xfId="1564" applyFont="1" applyBorder="1" applyAlignment="1">
      <alignment horizontal="left" vertical="center" wrapText="1"/>
    </xf>
    <xf numFmtId="180" fontId="5" fillId="0" borderId="16" xfId="1564" applyFont="1" applyBorder="1" applyAlignment="1">
      <alignment horizontal="left" vertical="center" wrapText="1"/>
    </xf>
    <xf numFmtId="180" fontId="5" fillId="0" borderId="13" xfId="1564" applyFont="1" applyBorder="1" applyAlignment="1">
      <alignment horizontal="left" vertical="center" wrapText="1"/>
    </xf>
    <xf numFmtId="180" fontId="7" fillId="0" borderId="15" xfId="1946" applyFont="1" applyBorder="1" applyAlignment="1">
      <alignment horizontal="left"/>
    </xf>
    <xf numFmtId="180" fontId="7" fillId="0" borderId="16" xfId="1946" applyFont="1" applyBorder="1" applyAlignment="1">
      <alignment horizontal="left"/>
    </xf>
    <xf numFmtId="180" fontId="7" fillId="0" borderId="13" xfId="1946" applyFont="1" applyBorder="1" applyAlignment="1">
      <alignment horizontal="left"/>
    </xf>
    <xf numFmtId="180" fontId="11" fillId="0" borderId="15" xfId="1946" applyFont="1" applyBorder="1" applyAlignment="1">
      <alignment horizontal="left"/>
    </xf>
    <xf numFmtId="180" fontId="11" fillId="0" borderId="16" xfId="1946" applyFont="1" applyBorder="1" applyAlignment="1">
      <alignment horizontal="left"/>
    </xf>
    <xf numFmtId="180" fontId="11" fillId="0" borderId="13" xfId="1946" applyFont="1" applyBorder="1" applyAlignment="1">
      <alignment horizontal="left"/>
    </xf>
    <xf numFmtId="0" fontId="5" fillId="26" borderId="15" xfId="1563" applyFont="1" applyFill="1" applyBorder="1" applyAlignment="1">
      <alignment horizontal="left" vertical="center" wrapText="1"/>
    </xf>
    <xf numFmtId="0" fontId="5" fillId="26" borderId="16" xfId="1563" applyFont="1" applyFill="1" applyBorder="1" applyAlignment="1">
      <alignment horizontal="left" vertical="center" wrapText="1"/>
    </xf>
    <xf numFmtId="0" fontId="5" fillId="26" borderId="13" xfId="1563" applyFont="1" applyFill="1" applyBorder="1" applyAlignment="1">
      <alignment horizontal="left" vertical="center" wrapText="1"/>
    </xf>
    <xf numFmtId="178" fontId="5" fillId="26" borderId="15" xfId="1563" applyNumberFormat="1" applyFont="1" applyFill="1" applyBorder="1" applyAlignment="1" applyProtection="1">
      <alignment horizontal="center" vertical="center" wrapText="1"/>
      <protection locked="0"/>
    </xf>
    <xf numFmtId="178" fontId="5" fillId="26" borderId="13" xfId="1563" applyNumberFormat="1" applyFont="1" applyFill="1" applyBorder="1" applyAlignment="1" applyProtection="1">
      <alignment horizontal="center" vertical="center" wrapText="1"/>
      <protection locked="0"/>
    </xf>
    <xf numFmtId="0" fontId="7" fillId="26" borderId="15" xfId="1563" applyFont="1" applyFill="1" applyBorder="1" applyAlignment="1">
      <alignment horizontal="center" vertical="center" wrapText="1"/>
    </xf>
    <xf numFmtId="0" fontId="7" fillId="26" borderId="13" xfId="1563" applyFont="1" applyFill="1" applyBorder="1" applyAlignment="1">
      <alignment horizontal="center" vertical="center" wrapText="1"/>
    </xf>
    <xf numFmtId="0" fontId="7" fillId="26" borderId="15" xfId="1563" applyFont="1" applyFill="1" applyBorder="1" applyAlignment="1">
      <alignment horizontal="center" vertical="center"/>
    </xf>
    <xf numFmtId="0" fontId="7" fillId="26" borderId="16" xfId="1563" applyFont="1" applyFill="1" applyBorder="1" applyAlignment="1">
      <alignment horizontal="center" vertical="center"/>
    </xf>
    <xf numFmtId="0" fontId="7" fillId="26" borderId="13" xfId="1563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</cellXfs>
  <cellStyles count="2143">
    <cellStyle name="_Anexo __  RCSP Condiciones Obligatorias" xfId="1" xr:uid="{00000000-0005-0000-0000-000000000000}"/>
    <cellStyle name="_Anexo __ Autos Condiciones Obligatorias" xfId="2" xr:uid="{00000000-0005-0000-0000-000001000000}"/>
    <cellStyle name="_Anexo __ Manejo Condiciones Obligatorias" xfId="3" xr:uid="{00000000-0005-0000-0000-000002000000}"/>
    <cellStyle name="_Anexo 1 Habilitantes" xfId="4" xr:uid="{00000000-0005-0000-0000-000003000000}"/>
    <cellStyle name="_Anexo 2 Condiciones Obligatorias" xfId="5" xr:uid="{00000000-0005-0000-0000-000004000000}"/>
    <cellStyle name="_EVALUACION TECNICA METROVIVIENDA 2010" xfId="6" xr:uid="{00000000-0005-0000-0000-000005000000}"/>
    <cellStyle name="_EVALUACION TECNICA METROVIVIENDA 2010 2" xfId="7" xr:uid="{00000000-0005-0000-0000-000006000000}"/>
    <cellStyle name="_EVALUACION TECNICA METROVIVIENDA 2010_INFORME DE EVALUACION TECNICO PRELIMINAR AJUSTADO" xfId="8" xr:uid="{00000000-0005-0000-0000-000007000000}"/>
    <cellStyle name="_Formato slips estándar" xfId="9" xr:uid="{00000000-0005-0000-0000-000008000000}"/>
    <cellStyle name="_Formato slips estándar_Adenda Grupo 2 COMP MC" xfId="10" xr:uid="{00000000-0005-0000-0000-000009000000}"/>
    <cellStyle name="_Formato slips estándar_Adenda Grupo 2 COMP MCano" xfId="11" xr:uid="{00000000-0005-0000-0000-00000A000000}"/>
    <cellStyle name="_Formato slips estándar_Condiciones Complementarias TRDM" xfId="12" xr:uid="{00000000-0005-0000-0000-00000B000000}"/>
    <cellStyle name="_Formato slips estándar_Condiciones Complementarias V7-1-10" xfId="13" xr:uid="{00000000-0005-0000-0000-00000C000000}"/>
    <cellStyle name="_Formato slips estándar_SlipTecnico Grupo EEB - D&amp;O 6ene10" xfId="14" xr:uid="{00000000-0005-0000-0000-00000D000000}"/>
    <cellStyle name="_Grupo 1 COMPL. V Adenda F" xfId="15" xr:uid="{00000000-0005-0000-0000-00000E000000}"/>
    <cellStyle name="_Slip habilitantes DM (Secretaría)" xfId="16" xr:uid="{00000000-0005-0000-0000-00000F000000}"/>
    <cellStyle name="_Slip habilitantes DM (Secretaría)_Adenda Grupo 2 COMP MC" xfId="17" xr:uid="{00000000-0005-0000-0000-000010000000}"/>
    <cellStyle name="_Slip habilitantes DM (Secretaría)_Adenda Grupo 2 COMP MCano" xfId="18" xr:uid="{00000000-0005-0000-0000-000011000000}"/>
    <cellStyle name="_Slip habilitantes DM (Secretaría)_Condiciones Complementarias TRDM" xfId="19" xr:uid="{00000000-0005-0000-0000-000012000000}"/>
    <cellStyle name="_Slip habilitantes DM (Secretaría)_Condiciones Complementarias V7-1-10" xfId="20" xr:uid="{00000000-0005-0000-0000-000013000000}"/>
    <cellStyle name="_Slip habilitantes DM (Secretaría)_SlipTecnico Grupo EEB - D&amp;O 6ene10" xfId="21" xr:uid="{00000000-0005-0000-0000-000014000000}"/>
    <cellStyle name="_SLIP RCSP NUEVAS CONDICIONES" xfId="22" xr:uid="{00000000-0005-0000-0000-000015000000}"/>
    <cellStyle name="_SLIP RCSP NUEVAS CONDICIONES_Adenda Grupo 2 COMP MC" xfId="23" xr:uid="{00000000-0005-0000-0000-000016000000}"/>
    <cellStyle name="_SLIP RCSP NUEVAS CONDICIONES_Adenda Grupo 2 COMP MCano" xfId="24" xr:uid="{00000000-0005-0000-0000-000017000000}"/>
    <cellStyle name="_SLIP RCSP NUEVAS CONDICIONES_Condiciones Complementarias TRDM" xfId="25" xr:uid="{00000000-0005-0000-0000-000018000000}"/>
    <cellStyle name="_SLIP RCSP NUEVAS CONDICIONES_Condiciones Complementarias V7-1-10" xfId="26" xr:uid="{00000000-0005-0000-0000-000019000000}"/>
    <cellStyle name="_SLIP RCSP NUEVAS CONDICIONES_SlipTecnico Grupo EEB - D&amp;O 6ene10" xfId="27" xr:uid="{00000000-0005-0000-0000-00001A000000}"/>
    <cellStyle name="_Slips RCSP (habilitantes) Secretaría" xfId="28" xr:uid="{00000000-0005-0000-0000-00001B000000}"/>
    <cellStyle name="_Slips RCSP (habilitantes) Secretaría_Adenda Grupo 2 COMP MC" xfId="29" xr:uid="{00000000-0005-0000-0000-00001C000000}"/>
    <cellStyle name="_Slips RCSP (habilitantes) Secretaría_Adenda Grupo 2 COMP MCano" xfId="30" xr:uid="{00000000-0005-0000-0000-00001D000000}"/>
    <cellStyle name="_Slips RCSP (habilitantes) Secretaría_Condiciones Complementarias TRDM" xfId="31" xr:uid="{00000000-0005-0000-0000-00001E000000}"/>
    <cellStyle name="_Slips RCSP (habilitantes) Secretaría_Condiciones Complementarias V7-1-10" xfId="32" xr:uid="{00000000-0005-0000-0000-00001F000000}"/>
    <cellStyle name="_Slips RCSP (habilitantes) Secretaría_SlipTecnico Grupo EEB - D&amp;O 6ene10" xfId="33" xr:uid="{00000000-0005-0000-0000-000020000000}"/>
    <cellStyle name="_Terminos Solicitados." xfId="34" xr:uid="{00000000-0005-0000-0000-000021000000}"/>
    <cellStyle name="20% - Accent1" xfId="35" xr:uid="{00000000-0005-0000-0000-000022000000}"/>
    <cellStyle name="20% - Accent2" xfId="36" xr:uid="{00000000-0005-0000-0000-000023000000}"/>
    <cellStyle name="20% - Accent3" xfId="37" xr:uid="{00000000-0005-0000-0000-000024000000}"/>
    <cellStyle name="20% - Accent4" xfId="38" xr:uid="{00000000-0005-0000-0000-000025000000}"/>
    <cellStyle name="20% - Accent5" xfId="39" xr:uid="{00000000-0005-0000-0000-000026000000}"/>
    <cellStyle name="20% - Accent6" xfId="40" xr:uid="{00000000-0005-0000-0000-000027000000}"/>
    <cellStyle name="20% - Énfasis1 2" xfId="41" xr:uid="{00000000-0005-0000-0000-000028000000}"/>
    <cellStyle name="20% - Énfasis1 2 2" xfId="42" xr:uid="{00000000-0005-0000-0000-000029000000}"/>
    <cellStyle name="20% - Énfasis1 3" xfId="43" xr:uid="{00000000-0005-0000-0000-00002A000000}"/>
    <cellStyle name="20% - Énfasis1 4" xfId="44" xr:uid="{00000000-0005-0000-0000-00002B000000}"/>
    <cellStyle name="20% - Énfasis2 2" xfId="45" xr:uid="{00000000-0005-0000-0000-00002C000000}"/>
    <cellStyle name="20% - Énfasis2 2 2" xfId="46" xr:uid="{00000000-0005-0000-0000-00002D000000}"/>
    <cellStyle name="20% - Énfasis2 3" xfId="47" xr:uid="{00000000-0005-0000-0000-00002E000000}"/>
    <cellStyle name="20% - Énfasis2 4" xfId="48" xr:uid="{00000000-0005-0000-0000-00002F000000}"/>
    <cellStyle name="20% - Énfasis3 2" xfId="49" xr:uid="{00000000-0005-0000-0000-000030000000}"/>
    <cellStyle name="20% - Énfasis3 2 2" xfId="50" xr:uid="{00000000-0005-0000-0000-000031000000}"/>
    <cellStyle name="20% - Énfasis3 3" xfId="51" xr:uid="{00000000-0005-0000-0000-000032000000}"/>
    <cellStyle name="20% - Énfasis3 4" xfId="52" xr:uid="{00000000-0005-0000-0000-000033000000}"/>
    <cellStyle name="20% - Énfasis4 2" xfId="53" xr:uid="{00000000-0005-0000-0000-000034000000}"/>
    <cellStyle name="20% - Énfasis4 2 2" xfId="54" xr:uid="{00000000-0005-0000-0000-000035000000}"/>
    <cellStyle name="20% - Énfasis4 3" xfId="55" xr:uid="{00000000-0005-0000-0000-000036000000}"/>
    <cellStyle name="20% - Énfasis4 4" xfId="56" xr:uid="{00000000-0005-0000-0000-000037000000}"/>
    <cellStyle name="20% - Énfasis5 2" xfId="57" xr:uid="{00000000-0005-0000-0000-000038000000}"/>
    <cellStyle name="20% - Énfasis5 2 2" xfId="58" xr:uid="{00000000-0005-0000-0000-000039000000}"/>
    <cellStyle name="20% - Énfasis5 3" xfId="59" xr:uid="{00000000-0005-0000-0000-00003A000000}"/>
    <cellStyle name="20% - Énfasis5 4" xfId="60" xr:uid="{00000000-0005-0000-0000-00003B000000}"/>
    <cellStyle name="20% - Énfasis6 2" xfId="61" xr:uid="{00000000-0005-0000-0000-00003C000000}"/>
    <cellStyle name="20% - Énfasis6 2 2" xfId="62" xr:uid="{00000000-0005-0000-0000-00003D000000}"/>
    <cellStyle name="20% - Énfasis6 3" xfId="63" xr:uid="{00000000-0005-0000-0000-00003E000000}"/>
    <cellStyle name="20% - Énfasis6 4" xfId="64" xr:uid="{00000000-0005-0000-0000-00003F000000}"/>
    <cellStyle name="40% - Accent1" xfId="65" xr:uid="{00000000-0005-0000-0000-000040000000}"/>
    <cellStyle name="40% - Accent2" xfId="66" xr:uid="{00000000-0005-0000-0000-000041000000}"/>
    <cellStyle name="40% - Accent3" xfId="67" xr:uid="{00000000-0005-0000-0000-000042000000}"/>
    <cellStyle name="40% - Accent4" xfId="68" xr:uid="{00000000-0005-0000-0000-000043000000}"/>
    <cellStyle name="40% - Accent5" xfId="69" xr:uid="{00000000-0005-0000-0000-000044000000}"/>
    <cellStyle name="40% - Accent6" xfId="70" xr:uid="{00000000-0005-0000-0000-000045000000}"/>
    <cellStyle name="40% - Énfasis1 2" xfId="71" xr:uid="{00000000-0005-0000-0000-000046000000}"/>
    <cellStyle name="40% - Énfasis1 2 2" xfId="72" xr:uid="{00000000-0005-0000-0000-000047000000}"/>
    <cellStyle name="40% - Énfasis1 3" xfId="73" xr:uid="{00000000-0005-0000-0000-000048000000}"/>
    <cellStyle name="40% - Énfasis1 4" xfId="74" xr:uid="{00000000-0005-0000-0000-000049000000}"/>
    <cellStyle name="40% - Énfasis2 2" xfId="75" xr:uid="{00000000-0005-0000-0000-00004A000000}"/>
    <cellStyle name="40% - Énfasis2 2 2" xfId="76" xr:uid="{00000000-0005-0000-0000-00004B000000}"/>
    <cellStyle name="40% - Énfasis2 3" xfId="77" xr:uid="{00000000-0005-0000-0000-00004C000000}"/>
    <cellStyle name="40% - Énfasis2 4" xfId="78" xr:uid="{00000000-0005-0000-0000-00004D000000}"/>
    <cellStyle name="40% - Énfasis3 2" xfId="79" xr:uid="{00000000-0005-0000-0000-00004E000000}"/>
    <cellStyle name="40% - Énfasis3 2 2" xfId="80" xr:uid="{00000000-0005-0000-0000-00004F000000}"/>
    <cellStyle name="40% - Énfasis3 3" xfId="81" xr:uid="{00000000-0005-0000-0000-000050000000}"/>
    <cellStyle name="40% - Énfasis3 4" xfId="82" xr:uid="{00000000-0005-0000-0000-000051000000}"/>
    <cellStyle name="40% - Énfasis4 2" xfId="83" xr:uid="{00000000-0005-0000-0000-000052000000}"/>
    <cellStyle name="40% - Énfasis4 2 2" xfId="84" xr:uid="{00000000-0005-0000-0000-000053000000}"/>
    <cellStyle name="40% - Énfasis4 3" xfId="85" xr:uid="{00000000-0005-0000-0000-000054000000}"/>
    <cellStyle name="40% - Énfasis4 4" xfId="86" xr:uid="{00000000-0005-0000-0000-000055000000}"/>
    <cellStyle name="40% - Énfasis5 2" xfId="87" xr:uid="{00000000-0005-0000-0000-000056000000}"/>
    <cellStyle name="40% - Énfasis5 2 2" xfId="88" xr:uid="{00000000-0005-0000-0000-000057000000}"/>
    <cellStyle name="40% - Énfasis5 3" xfId="89" xr:uid="{00000000-0005-0000-0000-000058000000}"/>
    <cellStyle name="40% - Énfasis5 4" xfId="90" xr:uid="{00000000-0005-0000-0000-000059000000}"/>
    <cellStyle name="40% - Énfasis6 2" xfId="91" xr:uid="{00000000-0005-0000-0000-00005A000000}"/>
    <cellStyle name="40% - Énfasis6 2 2" xfId="92" xr:uid="{00000000-0005-0000-0000-00005B000000}"/>
    <cellStyle name="40% - Énfasis6 3" xfId="93" xr:uid="{00000000-0005-0000-0000-00005C000000}"/>
    <cellStyle name="40% - Énfasis6 4" xfId="94" xr:uid="{00000000-0005-0000-0000-00005D000000}"/>
    <cellStyle name="60% - Accent1" xfId="95" xr:uid="{00000000-0005-0000-0000-00005E000000}"/>
    <cellStyle name="60% - Accent2" xfId="96" xr:uid="{00000000-0005-0000-0000-00005F000000}"/>
    <cellStyle name="60% - Accent3" xfId="97" xr:uid="{00000000-0005-0000-0000-000060000000}"/>
    <cellStyle name="60% - Accent4" xfId="98" xr:uid="{00000000-0005-0000-0000-000061000000}"/>
    <cellStyle name="60% - Accent5" xfId="99" xr:uid="{00000000-0005-0000-0000-000062000000}"/>
    <cellStyle name="60% - Accent6" xfId="100" xr:uid="{00000000-0005-0000-0000-000063000000}"/>
    <cellStyle name="60% - Énfasis1 2" xfId="101" xr:uid="{00000000-0005-0000-0000-000064000000}"/>
    <cellStyle name="60% - Énfasis1 2 2" xfId="102" xr:uid="{00000000-0005-0000-0000-000065000000}"/>
    <cellStyle name="60% - Énfasis1 3" xfId="103" xr:uid="{00000000-0005-0000-0000-000066000000}"/>
    <cellStyle name="60% - Énfasis1 4" xfId="104" xr:uid="{00000000-0005-0000-0000-000067000000}"/>
    <cellStyle name="60% - Énfasis2 2" xfId="105" xr:uid="{00000000-0005-0000-0000-000068000000}"/>
    <cellStyle name="60% - Énfasis2 2 2" xfId="106" xr:uid="{00000000-0005-0000-0000-000069000000}"/>
    <cellStyle name="60% - Énfasis2 3" xfId="107" xr:uid="{00000000-0005-0000-0000-00006A000000}"/>
    <cellStyle name="60% - Énfasis2 4" xfId="108" xr:uid="{00000000-0005-0000-0000-00006B000000}"/>
    <cellStyle name="60% - Énfasis3 2" xfId="109" xr:uid="{00000000-0005-0000-0000-00006C000000}"/>
    <cellStyle name="60% - Énfasis3 2 2" xfId="110" xr:uid="{00000000-0005-0000-0000-00006D000000}"/>
    <cellStyle name="60% - Énfasis3 3" xfId="111" xr:uid="{00000000-0005-0000-0000-00006E000000}"/>
    <cellStyle name="60% - Énfasis3 4" xfId="112" xr:uid="{00000000-0005-0000-0000-00006F000000}"/>
    <cellStyle name="60% - Énfasis4 2" xfId="113" xr:uid="{00000000-0005-0000-0000-000070000000}"/>
    <cellStyle name="60% - Énfasis4 2 2" xfId="114" xr:uid="{00000000-0005-0000-0000-000071000000}"/>
    <cellStyle name="60% - Énfasis4 3" xfId="115" xr:uid="{00000000-0005-0000-0000-000072000000}"/>
    <cellStyle name="60% - Énfasis4 4" xfId="116" xr:uid="{00000000-0005-0000-0000-000073000000}"/>
    <cellStyle name="60% - Énfasis5 2" xfId="117" xr:uid="{00000000-0005-0000-0000-000074000000}"/>
    <cellStyle name="60% - Énfasis5 2 2" xfId="118" xr:uid="{00000000-0005-0000-0000-000075000000}"/>
    <cellStyle name="60% - Énfasis5 3" xfId="119" xr:uid="{00000000-0005-0000-0000-000076000000}"/>
    <cellStyle name="60% - Énfasis5 4" xfId="120" xr:uid="{00000000-0005-0000-0000-000077000000}"/>
    <cellStyle name="60% - Énfasis6 2" xfId="121" xr:uid="{00000000-0005-0000-0000-000078000000}"/>
    <cellStyle name="60% - Énfasis6 2 2" xfId="122" xr:uid="{00000000-0005-0000-0000-000079000000}"/>
    <cellStyle name="60% - Énfasis6 3" xfId="123" xr:uid="{00000000-0005-0000-0000-00007A000000}"/>
    <cellStyle name="60% - Énfasis6 4" xfId="124" xr:uid="{00000000-0005-0000-0000-00007B000000}"/>
    <cellStyle name="Accent1" xfId="125" xr:uid="{00000000-0005-0000-0000-00007C000000}"/>
    <cellStyle name="Accent2" xfId="126" xr:uid="{00000000-0005-0000-0000-00007D000000}"/>
    <cellStyle name="Accent3" xfId="127" xr:uid="{00000000-0005-0000-0000-00007E000000}"/>
    <cellStyle name="Accent4" xfId="128" xr:uid="{00000000-0005-0000-0000-00007F000000}"/>
    <cellStyle name="Accent5" xfId="129" xr:uid="{00000000-0005-0000-0000-000080000000}"/>
    <cellStyle name="Accent6" xfId="130" xr:uid="{00000000-0005-0000-0000-000081000000}"/>
    <cellStyle name="Bad" xfId="131" xr:uid="{00000000-0005-0000-0000-000082000000}"/>
    <cellStyle name="Buena 2" xfId="132" xr:uid="{00000000-0005-0000-0000-000083000000}"/>
    <cellStyle name="Buena 2 2" xfId="133" xr:uid="{00000000-0005-0000-0000-000084000000}"/>
    <cellStyle name="Buena 3" xfId="134" xr:uid="{00000000-0005-0000-0000-000085000000}"/>
    <cellStyle name="Buena 4" xfId="135" xr:uid="{00000000-0005-0000-0000-000086000000}"/>
    <cellStyle name="Calculation" xfId="136" xr:uid="{00000000-0005-0000-0000-000087000000}"/>
    <cellStyle name="Cálculo 2" xfId="137" xr:uid="{00000000-0005-0000-0000-000088000000}"/>
    <cellStyle name="Cálculo 2 2" xfId="138" xr:uid="{00000000-0005-0000-0000-000089000000}"/>
    <cellStyle name="Cálculo 3" xfId="139" xr:uid="{00000000-0005-0000-0000-00008A000000}"/>
    <cellStyle name="Cálculo 4" xfId="140" xr:uid="{00000000-0005-0000-0000-00008B000000}"/>
    <cellStyle name="Celda de comprobación 2" xfId="141" xr:uid="{00000000-0005-0000-0000-00008C000000}"/>
    <cellStyle name="Celda de comprobación 2 2" xfId="142" xr:uid="{00000000-0005-0000-0000-00008D000000}"/>
    <cellStyle name="Celda de comprobación 3" xfId="143" xr:uid="{00000000-0005-0000-0000-00008E000000}"/>
    <cellStyle name="Celda de comprobación 4" xfId="144" xr:uid="{00000000-0005-0000-0000-00008F000000}"/>
    <cellStyle name="Celda vinculada 2" xfId="145" xr:uid="{00000000-0005-0000-0000-000090000000}"/>
    <cellStyle name="Celda vinculada 2 2" xfId="146" xr:uid="{00000000-0005-0000-0000-000091000000}"/>
    <cellStyle name="Celda vinculada 3" xfId="147" xr:uid="{00000000-0005-0000-0000-000092000000}"/>
    <cellStyle name="Celda vinculada 4" xfId="148" xr:uid="{00000000-0005-0000-0000-000093000000}"/>
    <cellStyle name="Encabezado 4 2" xfId="149" xr:uid="{00000000-0005-0000-0000-000094000000}"/>
    <cellStyle name="Encabezado 4 2 2" xfId="150" xr:uid="{00000000-0005-0000-0000-000095000000}"/>
    <cellStyle name="Encabezado 4 3" xfId="151" xr:uid="{00000000-0005-0000-0000-000096000000}"/>
    <cellStyle name="Encabezado 4 4" xfId="152" xr:uid="{00000000-0005-0000-0000-000097000000}"/>
    <cellStyle name="Énfasis1 2" xfId="153" xr:uid="{00000000-0005-0000-0000-000098000000}"/>
    <cellStyle name="Énfasis1 2 2" xfId="154" xr:uid="{00000000-0005-0000-0000-000099000000}"/>
    <cellStyle name="Énfasis1 3" xfId="155" xr:uid="{00000000-0005-0000-0000-00009A000000}"/>
    <cellStyle name="Énfasis1 4" xfId="156" xr:uid="{00000000-0005-0000-0000-00009B000000}"/>
    <cellStyle name="Énfasis2 2" xfId="157" xr:uid="{00000000-0005-0000-0000-00009C000000}"/>
    <cellStyle name="Énfasis2 2 2" xfId="158" xr:uid="{00000000-0005-0000-0000-00009D000000}"/>
    <cellStyle name="Énfasis2 3" xfId="159" xr:uid="{00000000-0005-0000-0000-00009E000000}"/>
    <cellStyle name="Énfasis2 4" xfId="160" xr:uid="{00000000-0005-0000-0000-00009F000000}"/>
    <cellStyle name="Énfasis3 2" xfId="161" xr:uid="{00000000-0005-0000-0000-0000A0000000}"/>
    <cellStyle name="Énfasis3 2 2" xfId="162" xr:uid="{00000000-0005-0000-0000-0000A1000000}"/>
    <cellStyle name="Énfasis3 3" xfId="163" xr:uid="{00000000-0005-0000-0000-0000A2000000}"/>
    <cellStyle name="Énfasis3 4" xfId="164" xr:uid="{00000000-0005-0000-0000-0000A3000000}"/>
    <cellStyle name="Énfasis4 2" xfId="165" xr:uid="{00000000-0005-0000-0000-0000A4000000}"/>
    <cellStyle name="Énfasis4 2 2" xfId="166" xr:uid="{00000000-0005-0000-0000-0000A5000000}"/>
    <cellStyle name="Énfasis4 3" xfId="167" xr:uid="{00000000-0005-0000-0000-0000A6000000}"/>
    <cellStyle name="Énfasis4 4" xfId="168" xr:uid="{00000000-0005-0000-0000-0000A7000000}"/>
    <cellStyle name="Énfasis5 2" xfId="169" xr:uid="{00000000-0005-0000-0000-0000A8000000}"/>
    <cellStyle name="Énfasis5 2 2" xfId="170" xr:uid="{00000000-0005-0000-0000-0000A9000000}"/>
    <cellStyle name="Énfasis5 3" xfId="171" xr:uid="{00000000-0005-0000-0000-0000AA000000}"/>
    <cellStyle name="Énfasis5 4" xfId="172" xr:uid="{00000000-0005-0000-0000-0000AB000000}"/>
    <cellStyle name="Énfasis6 2" xfId="173" xr:uid="{00000000-0005-0000-0000-0000AC000000}"/>
    <cellStyle name="Énfasis6 2 2" xfId="174" xr:uid="{00000000-0005-0000-0000-0000AD000000}"/>
    <cellStyle name="Énfasis6 3" xfId="175" xr:uid="{00000000-0005-0000-0000-0000AE000000}"/>
    <cellStyle name="Énfasis6 4" xfId="176" xr:uid="{00000000-0005-0000-0000-0000AF000000}"/>
    <cellStyle name="Entrada 2" xfId="177" xr:uid="{00000000-0005-0000-0000-0000B0000000}"/>
    <cellStyle name="Entrada 2 2" xfId="178" xr:uid="{00000000-0005-0000-0000-0000B1000000}"/>
    <cellStyle name="Entrada 3" xfId="179" xr:uid="{00000000-0005-0000-0000-0000B2000000}"/>
    <cellStyle name="Entrada 4" xfId="180" xr:uid="{00000000-0005-0000-0000-0000B3000000}"/>
    <cellStyle name="Estilo 1" xfId="181" xr:uid="{00000000-0005-0000-0000-0000B4000000}"/>
    <cellStyle name="Estilo 1 10" xfId="182" xr:uid="{00000000-0005-0000-0000-0000B5000000}"/>
    <cellStyle name="Estilo 1 10 2" xfId="183" xr:uid="{00000000-0005-0000-0000-0000B6000000}"/>
    <cellStyle name="Estilo 1 100" xfId="184" xr:uid="{00000000-0005-0000-0000-0000B7000000}"/>
    <cellStyle name="Estilo 1 101" xfId="185" xr:uid="{00000000-0005-0000-0000-0000B8000000}"/>
    <cellStyle name="Estilo 1 102" xfId="186" xr:uid="{00000000-0005-0000-0000-0000B9000000}"/>
    <cellStyle name="Estilo 1 103" xfId="187" xr:uid="{00000000-0005-0000-0000-0000BA000000}"/>
    <cellStyle name="Estilo 1 11" xfId="188" xr:uid="{00000000-0005-0000-0000-0000BB000000}"/>
    <cellStyle name="Estilo 1 11 2" xfId="189" xr:uid="{00000000-0005-0000-0000-0000BC000000}"/>
    <cellStyle name="Estilo 1 12" xfId="190" xr:uid="{00000000-0005-0000-0000-0000BD000000}"/>
    <cellStyle name="Estilo 1 12 2" xfId="191" xr:uid="{00000000-0005-0000-0000-0000BE000000}"/>
    <cellStyle name="Estilo 1 13" xfId="192" xr:uid="{00000000-0005-0000-0000-0000BF000000}"/>
    <cellStyle name="Estilo 1 13 2" xfId="193" xr:uid="{00000000-0005-0000-0000-0000C0000000}"/>
    <cellStyle name="Estilo 1 14" xfId="194" xr:uid="{00000000-0005-0000-0000-0000C1000000}"/>
    <cellStyle name="Estilo 1 14 2" xfId="195" xr:uid="{00000000-0005-0000-0000-0000C2000000}"/>
    <cellStyle name="Estilo 1 15" xfId="196" xr:uid="{00000000-0005-0000-0000-0000C3000000}"/>
    <cellStyle name="Estilo 1 15 2" xfId="197" xr:uid="{00000000-0005-0000-0000-0000C4000000}"/>
    <cellStyle name="Estilo 1 16" xfId="198" xr:uid="{00000000-0005-0000-0000-0000C5000000}"/>
    <cellStyle name="Estilo 1 16 2" xfId="199" xr:uid="{00000000-0005-0000-0000-0000C6000000}"/>
    <cellStyle name="Estilo 1 17" xfId="200" xr:uid="{00000000-0005-0000-0000-0000C7000000}"/>
    <cellStyle name="Estilo 1 17 2" xfId="201" xr:uid="{00000000-0005-0000-0000-0000C8000000}"/>
    <cellStyle name="Estilo 1 18" xfId="202" xr:uid="{00000000-0005-0000-0000-0000C9000000}"/>
    <cellStyle name="Estilo 1 18 2" xfId="203" xr:uid="{00000000-0005-0000-0000-0000CA000000}"/>
    <cellStyle name="Estilo 1 19" xfId="204" xr:uid="{00000000-0005-0000-0000-0000CB000000}"/>
    <cellStyle name="Estilo 1 19 2" xfId="205" xr:uid="{00000000-0005-0000-0000-0000CC000000}"/>
    <cellStyle name="Estilo 1 2" xfId="206" xr:uid="{00000000-0005-0000-0000-0000CD000000}"/>
    <cellStyle name="Estilo 1 2 2" xfId="207" xr:uid="{00000000-0005-0000-0000-0000CE000000}"/>
    <cellStyle name="Estilo 1 2 3" xfId="208" xr:uid="{00000000-0005-0000-0000-0000CF000000}"/>
    <cellStyle name="Estilo 1 20" xfId="209" xr:uid="{00000000-0005-0000-0000-0000D0000000}"/>
    <cellStyle name="Estilo 1 20 2" xfId="210" xr:uid="{00000000-0005-0000-0000-0000D1000000}"/>
    <cellStyle name="Estilo 1 21" xfId="211" xr:uid="{00000000-0005-0000-0000-0000D2000000}"/>
    <cellStyle name="Estilo 1 21 2" xfId="212" xr:uid="{00000000-0005-0000-0000-0000D3000000}"/>
    <cellStyle name="Estilo 1 22" xfId="213" xr:uid="{00000000-0005-0000-0000-0000D4000000}"/>
    <cellStyle name="Estilo 1 22 2" xfId="214" xr:uid="{00000000-0005-0000-0000-0000D5000000}"/>
    <cellStyle name="Estilo 1 23" xfId="215" xr:uid="{00000000-0005-0000-0000-0000D6000000}"/>
    <cellStyle name="Estilo 1 23 2" xfId="216" xr:uid="{00000000-0005-0000-0000-0000D7000000}"/>
    <cellStyle name="Estilo 1 24" xfId="217" xr:uid="{00000000-0005-0000-0000-0000D8000000}"/>
    <cellStyle name="Estilo 1 24 2" xfId="218" xr:uid="{00000000-0005-0000-0000-0000D9000000}"/>
    <cellStyle name="Estilo 1 25" xfId="219" xr:uid="{00000000-0005-0000-0000-0000DA000000}"/>
    <cellStyle name="Estilo 1 25 2" xfId="220" xr:uid="{00000000-0005-0000-0000-0000DB000000}"/>
    <cellStyle name="Estilo 1 26" xfId="221" xr:uid="{00000000-0005-0000-0000-0000DC000000}"/>
    <cellStyle name="Estilo 1 26 2" xfId="222" xr:uid="{00000000-0005-0000-0000-0000DD000000}"/>
    <cellStyle name="Estilo 1 27" xfId="223" xr:uid="{00000000-0005-0000-0000-0000DE000000}"/>
    <cellStyle name="Estilo 1 27 2" xfId="224" xr:uid="{00000000-0005-0000-0000-0000DF000000}"/>
    <cellStyle name="Estilo 1 28" xfId="225" xr:uid="{00000000-0005-0000-0000-0000E0000000}"/>
    <cellStyle name="Estilo 1 28 2" xfId="226" xr:uid="{00000000-0005-0000-0000-0000E1000000}"/>
    <cellStyle name="Estilo 1 29" xfId="227" xr:uid="{00000000-0005-0000-0000-0000E2000000}"/>
    <cellStyle name="Estilo 1 29 2" xfId="228" xr:uid="{00000000-0005-0000-0000-0000E3000000}"/>
    <cellStyle name="Estilo 1 3" xfId="229" xr:uid="{00000000-0005-0000-0000-0000E4000000}"/>
    <cellStyle name="Estilo 1 3 2" xfId="230" xr:uid="{00000000-0005-0000-0000-0000E5000000}"/>
    <cellStyle name="Estilo 1 3 3" xfId="231" xr:uid="{00000000-0005-0000-0000-0000E6000000}"/>
    <cellStyle name="Estilo 1 30" xfId="232" xr:uid="{00000000-0005-0000-0000-0000E7000000}"/>
    <cellStyle name="Estilo 1 30 2" xfId="233" xr:uid="{00000000-0005-0000-0000-0000E8000000}"/>
    <cellStyle name="Estilo 1 31" xfId="234" xr:uid="{00000000-0005-0000-0000-0000E9000000}"/>
    <cellStyle name="Estilo 1 31 2" xfId="235" xr:uid="{00000000-0005-0000-0000-0000EA000000}"/>
    <cellStyle name="Estilo 1 32" xfId="236" xr:uid="{00000000-0005-0000-0000-0000EB000000}"/>
    <cellStyle name="Estilo 1 32 2" xfId="237" xr:uid="{00000000-0005-0000-0000-0000EC000000}"/>
    <cellStyle name="Estilo 1 33" xfId="238" xr:uid="{00000000-0005-0000-0000-0000ED000000}"/>
    <cellStyle name="Estilo 1 33 2" xfId="239" xr:uid="{00000000-0005-0000-0000-0000EE000000}"/>
    <cellStyle name="Estilo 1 34" xfId="240" xr:uid="{00000000-0005-0000-0000-0000EF000000}"/>
    <cellStyle name="Estilo 1 34 2" xfId="241" xr:uid="{00000000-0005-0000-0000-0000F0000000}"/>
    <cellStyle name="Estilo 1 35" xfId="242" xr:uid="{00000000-0005-0000-0000-0000F1000000}"/>
    <cellStyle name="Estilo 1 35 2" xfId="243" xr:uid="{00000000-0005-0000-0000-0000F2000000}"/>
    <cellStyle name="Estilo 1 36" xfId="244" xr:uid="{00000000-0005-0000-0000-0000F3000000}"/>
    <cellStyle name="Estilo 1 36 2" xfId="245" xr:uid="{00000000-0005-0000-0000-0000F4000000}"/>
    <cellStyle name="Estilo 1 37" xfId="246" xr:uid="{00000000-0005-0000-0000-0000F5000000}"/>
    <cellStyle name="Estilo 1 37 2" xfId="247" xr:uid="{00000000-0005-0000-0000-0000F6000000}"/>
    <cellStyle name="Estilo 1 38" xfId="248" xr:uid="{00000000-0005-0000-0000-0000F7000000}"/>
    <cellStyle name="Estilo 1 38 2" xfId="249" xr:uid="{00000000-0005-0000-0000-0000F8000000}"/>
    <cellStyle name="Estilo 1 39" xfId="250" xr:uid="{00000000-0005-0000-0000-0000F9000000}"/>
    <cellStyle name="Estilo 1 39 2" xfId="251" xr:uid="{00000000-0005-0000-0000-0000FA000000}"/>
    <cellStyle name="Estilo 1 4" xfId="252" xr:uid="{00000000-0005-0000-0000-0000FB000000}"/>
    <cellStyle name="Estilo 1 4 2" xfId="253" xr:uid="{00000000-0005-0000-0000-0000FC000000}"/>
    <cellStyle name="Estilo 1 40" xfId="254" xr:uid="{00000000-0005-0000-0000-0000FD000000}"/>
    <cellStyle name="Estilo 1 40 2" xfId="255" xr:uid="{00000000-0005-0000-0000-0000FE000000}"/>
    <cellStyle name="Estilo 1 41" xfId="256" xr:uid="{00000000-0005-0000-0000-0000FF000000}"/>
    <cellStyle name="Estilo 1 41 2" xfId="257" xr:uid="{00000000-0005-0000-0000-000000010000}"/>
    <cellStyle name="Estilo 1 41 3" xfId="258" xr:uid="{00000000-0005-0000-0000-000001010000}"/>
    <cellStyle name="Estilo 1 42" xfId="259" xr:uid="{00000000-0005-0000-0000-000002010000}"/>
    <cellStyle name="Estilo 1 43" xfId="260" xr:uid="{00000000-0005-0000-0000-000003010000}"/>
    <cellStyle name="Estilo 1 44" xfId="261" xr:uid="{00000000-0005-0000-0000-000004010000}"/>
    <cellStyle name="Estilo 1 45" xfId="262" xr:uid="{00000000-0005-0000-0000-000005010000}"/>
    <cellStyle name="Estilo 1 46" xfId="263" xr:uid="{00000000-0005-0000-0000-000006010000}"/>
    <cellStyle name="Estilo 1 47" xfId="264" xr:uid="{00000000-0005-0000-0000-000007010000}"/>
    <cellStyle name="Estilo 1 48" xfId="265" xr:uid="{00000000-0005-0000-0000-000008010000}"/>
    <cellStyle name="Estilo 1 49" xfId="266" xr:uid="{00000000-0005-0000-0000-000009010000}"/>
    <cellStyle name="Estilo 1 5" xfId="267" xr:uid="{00000000-0005-0000-0000-00000A010000}"/>
    <cellStyle name="Estilo 1 5 2" xfId="268" xr:uid="{00000000-0005-0000-0000-00000B010000}"/>
    <cellStyle name="Estilo 1 50" xfId="269" xr:uid="{00000000-0005-0000-0000-00000C010000}"/>
    <cellStyle name="Estilo 1 51" xfId="270" xr:uid="{00000000-0005-0000-0000-00000D010000}"/>
    <cellStyle name="Estilo 1 52" xfId="271" xr:uid="{00000000-0005-0000-0000-00000E010000}"/>
    <cellStyle name="Estilo 1 53" xfId="272" xr:uid="{00000000-0005-0000-0000-00000F010000}"/>
    <cellStyle name="Estilo 1 54" xfId="273" xr:uid="{00000000-0005-0000-0000-000010010000}"/>
    <cellStyle name="Estilo 1 55" xfId="274" xr:uid="{00000000-0005-0000-0000-000011010000}"/>
    <cellStyle name="Estilo 1 56" xfId="275" xr:uid="{00000000-0005-0000-0000-000012010000}"/>
    <cellStyle name="Estilo 1 57" xfId="276" xr:uid="{00000000-0005-0000-0000-000013010000}"/>
    <cellStyle name="Estilo 1 58" xfId="277" xr:uid="{00000000-0005-0000-0000-000014010000}"/>
    <cellStyle name="Estilo 1 59" xfId="278" xr:uid="{00000000-0005-0000-0000-000015010000}"/>
    <cellStyle name="Estilo 1 6" xfId="279" xr:uid="{00000000-0005-0000-0000-000016010000}"/>
    <cellStyle name="Estilo 1 6 2" xfId="280" xr:uid="{00000000-0005-0000-0000-000017010000}"/>
    <cellStyle name="Estilo 1 60" xfId="281" xr:uid="{00000000-0005-0000-0000-000018010000}"/>
    <cellStyle name="Estilo 1 61" xfId="282" xr:uid="{00000000-0005-0000-0000-000019010000}"/>
    <cellStyle name="Estilo 1 62" xfId="283" xr:uid="{00000000-0005-0000-0000-00001A010000}"/>
    <cellStyle name="Estilo 1 63" xfId="284" xr:uid="{00000000-0005-0000-0000-00001B010000}"/>
    <cellStyle name="Estilo 1 64" xfId="285" xr:uid="{00000000-0005-0000-0000-00001C010000}"/>
    <cellStyle name="Estilo 1 65" xfId="286" xr:uid="{00000000-0005-0000-0000-00001D010000}"/>
    <cellStyle name="Estilo 1 66" xfId="287" xr:uid="{00000000-0005-0000-0000-00001E010000}"/>
    <cellStyle name="Estilo 1 67" xfId="288" xr:uid="{00000000-0005-0000-0000-00001F010000}"/>
    <cellStyle name="Estilo 1 68" xfId="289" xr:uid="{00000000-0005-0000-0000-000020010000}"/>
    <cellStyle name="Estilo 1 69" xfId="290" xr:uid="{00000000-0005-0000-0000-000021010000}"/>
    <cellStyle name="Estilo 1 7" xfId="291" xr:uid="{00000000-0005-0000-0000-000022010000}"/>
    <cellStyle name="Estilo 1 7 2" xfId="292" xr:uid="{00000000-0005-0000-0000-000023010000}"/>
    <cellStyle name="Estilo 1 70" xfId="293" xr:uid="{00000000-0005-0000-0000-000024010000}"/>
    <cellStyle name="Estilo 1 71" xfId="294" xr:uid="{00000000-0005-0000-0000-000025010000}"/>
    <cellStyle name="Estilo 1 72" xfId="295" xr:uid="{00000000-0005-0000-0000-000026010000}"/>
    <cellStyle name="Estilo 1 73" xfId="296" xr:uid="{00000000-0005-0000-0000-000027010000}"/>
    <cellStyle name="Estilo 1 74" xfId="297" xr:uid="{00000000-0005-0000-0000-000028010000}"/>
    <cellStyle name="Estilo 1 75" xfId="298" xr:uid="{00000000-0005-0000-0000-000029010000}"/>
    <cellStyle name="Estilo 1 76" xfId="299" xr:uid="{00000000-0005-0000-0000-00002A010000}"/>
    <cellStyle name="Estilo 1 77" xfId="300" xr:uid="{00000000-0005-0000-0000-00002B010000}"/>
    <cellStyle name="Estilo 1 78" xfId="301" xr:uid="{00000000-0005-0000-0000-00002C010000}"/>
    <cellStyle name="Estilo 1 79" xfId="302" xr:uid="{00000000-0005-0000-0000-00002D010000}"/>
    <cellStyle name="Estilo 1 8" xfId="303" xr:uid="{00000000-0005-0000-0000-00002E010000}"/>
    <cellStyle name="Estilo 1 8 2" xfId="304" xr:uid="{00000000-0005-0000-0000-00002F010000}"/>
    <cellStyle name="Estilo 1 80" xfId="305" xr:uid="{00000000-0005-0000-0000-000030010000}"/>
    <cellStyle name="Estilo 1 81" xfId="306" xr:uid="{00000000-0005-0000-0000-000031010000}"/>
    <cellStyle name="Estilo 1 82" xfId="307" xr:uid="{00000000-0005-0000-0000-000032010000}"/>
    <cellStyle name="Estilo 1 83" xfId="308" xr:uid="{00000000-0005-0000-0000-000033010000}"/>
    <cellStyle name="Estilo 1 84" xfId="309" xr:uid="{00000000-0005-0000-0000-000034010000}"/>
    <cellStyle name="Estilo 1 85" xfId="310" xr:uid="{00000000-0005-0000-0000-000035010000}"/>
    <cellStyle name="Estilo 1 86" xfId="311" xr:uid="{00000000-0005-0000-0000-000036010000}"/>
    <cellStyle name="Estilo 1 87" xfId="312" xr:uid="{00000000-0005-0000-0000-000037010000}"/>
    <cellStyle name="Estilo 1 88" xfId="313" xr:uid="{00000000-0005-0000-0000-000038010000}"/>
    <cellStyle name="Estilo 1 89" xfId="314" xr:uid="{00000000-0005-0000-0000-000039010000}"/>
    <cellStyle name="Estilo 1 9" xfId="315" xr:uid="{00000000-0005-0000-0000-00003A010000}"/>
    <cellStyle name="Estilo 1 9 2" xfId="316" xr:uid="{00000000-0005-0000-0000-00003B010000}"/>
    <cellStyle name="Estilo 1 90" xfId="317" xr:uid="{00000000-0005-0000-0000-00003C010000}"/>
    <cellStyle name="Estilo 1 91" xfId="318" xr:uid="{00000000-0005-0000-0000-00003D010000}"/>
    <cellStyle name="Estilo 1 92" xfId="319" xr:uid="{00000000-0005-0000-0000-00003E010000}"/>
    <cellStyle name="Estilo 1 93" xfId="320" xr:uid="{00000000-0005-0000-0000-00003F010000}"/>
    <cellStyle name="Estilo 1 94" xfId="321" xr:uid="{00000000-0005-0000-0000-000040010000}"/>
    <cellStyle name="Estilo 1 95" xfId="322" xr:uid="{00000000-0005-0000-0000-000041010000}"/>
    <cellStyle name="Estilo 1 96" xfId="323" xr:uid="{00000000-0005-0000-0000-000042010000}"/>
    <cellStyle name="Estilo 1 97" xfId="324" xr:uid="{00000000-0005-0000-0000-000043010000}"/>
    <cellStyle name="Estilo 1 98" xfId="325" xr:uid="{00000000-0005-0000-0000-000044010000}"/>
    <cellStyle name="Estilo 1 99" xfId="326" xr:uid="{00000000-0005-0000-0000-000045010000}"/>
    <cellStyle name="Euro" xfId="327" xr:uid="{00000000-0005-0000-0000-000046010000}"/>
    <cellStyle name="Euro 10" xfId="328" xr:uid="{00000000-0005-0000-0000-000047010000}"/>
    <cellStyle name="Euro 11" xfId="329" xr:uid="{00000000-0005-0000-0000-000048010000}"/>
    <cellStyle name="Euro 12" xfId="330" xr:uid="{00000000-0005-0000-0000-000049010000}"/>
    <cellStyle name="Euro 13" xfId="331" xr:uid="{00000000-0005-0000-0000-00004A010000}"/>
    <cellStyle name="Euro 14" xfId="332" xr:uid="{00000000-0005-0000-0000-00004B010000}"/>
    <cellStyle name="Euro 15" xfId="333" xr:uid="{00000000-0005-0000-0000-00004C010000}"/>
    <cellStyle name="Euro 16" xfId="334" xr:uid="{00000000-0005-0000-0000-00004D010000}"/>
    <cellStyle name="Euro 17" xfId="335" xr:uid="{00000000-0005-0000-0000-00004E010000}"/>
    <cellStyle name="Euro 18" xfId="336" xr:uid="{00000000-0005-0000-0000-00004F010000}"/>
    <cellStyle name="Euro 19" xfId="337" xr:uid="{00000000-0005-0000-0000-000050010000}"/>
    <cellStyle name="Euro 2" xfId="338" xr:uid="{00000000-0005-0000-0000-000051010000}"/>
    <cellStyle name="Euro 2 10" xfId="339" xr:uid="{00000000-0005-0000-0000-000052010000}"/>
    <cellStyle name="Euro 2 11" xfId="340" xr:uid="{00000000-0005-0000-0000-000053010000}"/>
    <cellStyle name="Euro 2 12" xfId="341" xr:uid="{00000000-0005-0000-0000-000054010000}"/>
    <cellStyle name="Euro 2 13" xfId="342" xr:uid="{00000000-0005-0000-0000-000055010000}"/>
    <cellStyle name="Euro 2 14" xfId="343" xr:uid="{00000000-0005-0000-0000-000056010000}"/>
    <cellStyle name="Euro 2 15" xfId="344" xr:uid="{00000000-0005-0000-0000-000057010000}"/>
    <cellStyle name="Euro 2 16" xfId="345" xr:uid="{00000000-0005-0000-0000-000058010000}"/>
    <cellStyle name="Euro 2 17" xfId="346" xr:uid="{00000000-0005-0000-0000-000059010000}"/>
    <cellStyle name="Euro 2 18" xfId="347" xr:uid="{00000000-0005-0000-0000-00005A010000}"/>
    <cellStyle name="Euro 2 19" xfId="348" xr:uid="{00000000-0005-0000-0000-00005B010000}"/>
    <cellStyle name="Euro 2 2" xfId="349" xr:uid="{00000000-0005-0000-0000-00005C010000}"/>
    <cellStyle name="Euro 2 20" xfId="350" xr:uid="{00000000-0005-0000-0000-00005D010000}"/>
    <cellStyle name="Euro 2 21" xfId="351" xr:uid="{00000000-0005-0000-0000-00005E010000}"/>
    <cellStyle name="Euro 2 22" xfId="352" xr:uid="{00000000-0005-0000-0000-00005F010000}"/>
    <cellStyle name="Euro 2 23" xfId="353" xr:uid="{00000000-0005-0000-0000-000060010000}"/>
    <cellStyle name="Euro 2 24" xfId="354" xr:uid="{00000000-0005-0000-0000-000061010000}"/>
    <cellStyle name="Euro 2 25" xfId="355" xr:uid="{00000000-0005-0000-0000-000062010000}"/>
    <cellStyle name="Euro 2 26" xfId="356" xr:uid="{00000000-0005-0000-0000-000063010000}"/>
    <cellStyle name="Euro 2 27" xfId="357" xr:uid="{00000000-0005-0000-0000-000064010000}"/>
    <cellStyle name="Euro 2 28" xfId="358" xr:uid="{00000000-0005-0000-0000-000065010000}"/>
    <cellStyle name="Euro 2 29" xfId="359" xr:uid="{00000000-0005-0000-0000-000066010000}"/>
    <cellStyle name="Euro 2 3" xfId="360" xr:uid="{00000000-0005-0000-0000-000067010000}"/>
    <cellStyle name="Euro 2 30" xfId="361" xr:uid="{00000000-0005-0000-0000-000068010000}"/>
    <cellStyle name="Euro 2 31" xfId="362" xr:uid="{00000000-0005-0000-0000-000069010000}"/>
    <cellStyle name="Euro 2 32" xfId="363" xr:uid="{00000000-0005-0000-0000-00006A010000}"/>
    <cellStyle name="Euro 2 33" xfId="364" xr:uid="{00000000-0005-0000-0000-00006B010000}"/>
    <cellStyle name="Euro 2 34" xfId="365" xr:uid="{00000000-0005-0000-0000-00006C010000}"/>
    <cellStyle name="Euro 2 35" xfId="366" xr:uid="{00000000-0005-0000-0000-00006D010000}"/>
    <cellStyle name="Euro 2 36" xfId="367" xr:uid="{00000000-0005-0000-0000-00006E010000}"/>
    <cellStyle name="Euro 2 37" xfId="368" xr:uid="{00000000-0005-0000-0000-00006F010000}"/>
    <cellStyle name="Euro 2 38" xfId="369" xr:uid="{00000000-0005-0000-0000-000070010000}"/>
    <cellStyle name="Euro 2 39" xfId="370" xr:uid="{00000000-0005-0000-0000-000071010000}"/>
    <cellStyle name="Euro 2 4" xfId="371" xr:uid="{00000000-0005-0000-0000-000072010000}"/>
    <cellStyle name="Euro 2 40" xfId="372" xr:uid="{00000000-0005-0000-0000-000073010000}"/>
    <cellStyle name="Euro 2 41" xfId="373" xr:uid="{00000000-0005-0000-0000-000074010000}"/>
    <cellStyle name="Euro 2 42" xfId="374" xr:uid="{00000000-0005-0000-0000-000075010000}"/>
    <cellStyle name="Euro 2 43" xfId="375" xr:uid="{00000000-0005-0000-0000-000076010000}"/>
    <cellStyle name="Euro 2 44" xfId="376" xr:uid="{00000000-0005-0000-0000-000077010000}"/>
    <cellStyle name="Euro 2 45" xfId="377" xr:uid="{00000000-0005-0000-0000-000078010000}"/>
    <cellStyle name="Euro 2 46" xfId="378" xr:uid="{00000000-0005-0000-0000-000079010000}"/>
    <cellStyle name="Euro 2 47" xfId="379" xr:uid="{00000000-0005-0000-0000-00007A010000}"/>
    <cellStyle name="Euro 2 48" xfId="380" xr:uid="{00000000-0005-0000-0000-00007B010000}"/>
    <cellStyle name="Euro 2 49" xfId="381" xr:uid="{00000000-0005-0000-0000-00007C010000}"/>
    <cellStyle name="Euro 2 5" xfId="382" xr:uid="{00000000-0005-0000-0000-00007D010000}"/>
    <cellStyle name="Euro 2 50" xfId="383" xr:uid="{00000000-0005-0000-0000-00007E010000}"/>
    <cellStyle name="Euro 2 51" xfId="384" xr:uid="{00000000-0005-0000-0000-00007F010000}"/>
    <cellStyle name="Euro 2 52" xfId="385" xr:uid="{00000000-0005-0000-0000-000080010000}"/>
    <cellStyle name="Euro 2 53" xfId="386" xr:uid="{00000000-0005-0000-0000-000081010000}"/>
    <cellStyle name="Euro 2 54" xfId="387" xr:uid="{00000000-0005-0000-0000-000082010000}"/>
    <cellStyle name="Euro 2 55" xfId="388" xr:uid="{00000000-0005-0000-0000-000083010000}"/>
    <cellStyle name="Euro 2 56" xfId="389" xr:uid="{00000000-0005-0000-0000-000084010000}"/>
    <cellStyle name="Euro 2 57" xfId="390" xr:uid="{00000000-0005-0000-0000-000085010000}"/>
    <cellStyle name="Euro 2 58" xfId="391" xr:uid="{00000000-0005-0000-0000-000086010000}"/>
    <cellStyle name="Euro 2 59" xfId="392" xr:uid="{00000000-0005-0000-0000-000087010000}"/>
    <cellStyle name="Euro 2 6" xfId="393" xr:uid="{00000000-0005-0000-0000-000088010000}"/>
    <cellStyle name="Euro 2 60" xfId="394" xr:uid="{00000000-0005-0000-0000-000089010000}"/>
    <cellStyle name="Euro 2 61" xfId="395" xr:uid="{00000000-0005-0000-0000-00008A010000}"/>
    <cellStyle name="Euro 2 62" xfId="396" xr:uid="{00000000-0005-0000-0000-00008B010000}"/>
    <cellStyle name="Euro 2 63" xfId="397" xr:uid="{00000000-0005-0000-0000-00008C010000}"/>
    <cellStyle name="Euro 2 64" xfId="398" xr:uid="{00000000-0005-0000-0000-00008D010000}"/>
    <cellStyle name="Euro 2 65" xfId="399" xr:uid="{00000000-0005-0000-0000-00008E010000}"/>
    <cellStyle name="Euro 2 7" xfId="400" xr:uid="{00000000-0005-0000-0000-00008F010000}"/>
    <cellStyle name="Euro 2 8" xfId="401" xr:uid="{00000000-0005-0000-0000-000090010000}"/>
    <cellStyle name="Euro 2 9" xfId="402" xr:uid="{00000000-0005-0000-0000-000091010000}"/>
    <cellStyle name="Euro 20" xfId="403" xr:uid="{00000000-0005-0000-0000-000092010000}"/>
    <cellStyle name="Euro 21" xfId="404" xr:uid="{00000000-0005-0000-0000-000093010000}"/>
    <cellStyle name="Euro 22" xfId="405" xr:uid="{00000000-0005-0000-0000-000094010000}"/>
    <cellStyle name="Euro 23" xfId="406" xr:uid="{00000000-0005-0000-0000-000095010000}"/>
    <cellStyle name="Euro 24" xfId="407" xr:uid="{00000000-0005-0000-0000-000096010000}"/>
    <cellStyle name="Euro 25" xfId="408" xr:uid="{00000000-0005-0000-0000-000097010000}"/>
    <cellStyle name="Euro 26" xfId="409" xr:uid="{00000000-0005-0000-0000-000098010000}"/>
    <cellStyle name="Euro 27" xfId="410" xr:uid="{00000000-0005-0000-0000-000099010000}"/>
    <cellStyle name="Euro 28" xfId="411" xr:uid="{00000000-0005-0000-0000-00009A010000}"/>
    <cellStyle name="Euro 29" xfId="412" xr:uid="{00000000-0005-0000-0000-00009B010000}"/>
    <cellStyle name="Euro 3" xfId="413" xr:uid="{00000000-0005-0000-0000-00009C010000}"/>
    <cellStyle name="Euro 3 2" xfId="414" xr:uid="{00000000-0005-0000-0000-00009D010000}"/>
    <cellStyle name="Euro 3 3" xfId="415" xr:uid="{00000000-0005-0000-0000-00009E010000}"/>
    <cellStyle name="Euro 3 4" xfId="416" xr:uid="{00000000-0005-0000-0000-00009F010000}"/>
    <cellStyle name="Euro 30" xfId="417" xr:uid="{00000000-0005-0000-0000-0000A0010000}"/>
    <cellStyle name="Euro 31" xfId="418" xr:uid="{00000000-0005-0000-0000-0000A1010000}"/>
    <cellStyle name="Euro 32" xfId="419" xr:uid="{00000000-0005-0000-0000-0000A2010000}"/>
    <cellStyle name="Euro 33" xfId="420" xr:uid="{00000000-0005-0000-0000-0000A3010000}"/>
    <cellStyle name="Euro 34" xfId="421" xr:uid="{00000000-0005-0000-0000-0000A4010000}"/>
    <cellStyle name="Euro 35" xfId="422" xr:uid="{00000000-0005-0000-0000-0000A5010000}"/>
    <cellStyle name="Euro 4" xfId="423" xr:uid="{00000000-0005-0000-0000-0000A6010000}"/>
    <cellStyle name="Euro 5" xfId="424" xr:uid="{00000000-0005-0000-0000-0000A7010000}"/>
    <cellStyle name="Euro 6" xfId="425" xr:uid="{00000000-0005-0000-0000-0000A8010000}"/>
    <cellStyle name="Euro 7" xfId="426" xr:uid="{00000000-0005-0000-0000-0000A9010000}"/>
    <cellStyle name="Euro 8" xfId="427" xr:uid="{00000000-0005-0000-0000-0000AA010000}"/>
    <cellStyle name="Euro 9" xfId="428" xr:uid="{00000000-0005-0000-0000-0000AB010000}"/>
    <cellStyle name="Explanatory Text" xfId="429" xr:uid="{00000000-0005-0000-0000-0000AC010000}"/>
    <cellStyle name="Heading 1" xfId="430" xr:uid="{00000000-0005-0000-0000-0000AD010000}"/>
    <cellStyle name="Heading 2" xfId="431" xr:uid="{00000000-0005-0000-0000-0000AE010000}"/>
    <cellStyle name="Heading 3" xfId="432" xr:uid="{00000000-0005-0000-0000-0000AF010000}"/>
    <cellStyle name="Incorrecto 2" xfId="433" xr:uid="{00000000-0005-0000-0000-0000B0010000}"/>
    <cellStyle name="Incorrecto 2 2" xfId="434" xr:uid="{00000000-0005-0000-0000-0000B1010000}"/>
    <cellStyle name="Incorrecto 3" xfId="435" xr:uid="{00000000-0005-0000-0000-0000B2010000}"/>
    <cellStyle name="Incorrecto 4" xfId="436" xr:uid="{00000000-0005-0000-0000-0000B3010000}"/>
    <cellStyle name="Millares" xfId="437" builtinId="3"/>
    <cellStyle name="Millares [0]" xfId="438" builtinId="6"/>
    <cellStyle name="Millares [0] 2" xfId="439" xr:uid="{00000000-0005-0000-0000-0000B6010000}"/>
    <cellStyle name="Millares [0] 2 2" xfId="2005" xr:uid="{00000000-0005-0000-0000-0000B7010000}"/>
    <cellStyle name="Millares [0] 3" xfId="2004" xr:uid="{00000000-0005-0000-0000-0000B8010000}"/>
    <cellStyle name="Millares 10" xfId="440" xr:uid="{00000000-0005-0000-0000-0000B9010000}"/>
    <cellStyle name="Millares 10 2" xfId="441" xr:uid="{00000000-0005-0000-0000-0000BA010000}"/>
    <cellStyle name="Millares 10 2 2" xfId="2006" xr:uid="{00000000-0005-0000-0000-0000BB010000}"/>
    <cellStyle name="Millares 10 3" xfId="442" xr:uid="{00000000-0005-0000-0000-0000BC010000}"/>
    <cellStyle name="Millares 10 3 2" xfId="2007" xr:uid="{00000000-0005-0000-0000-0000BD010000}"/>
    <cellStyle name="Millares 11" xfId="443" xr:uid="{00000000-0005-0000-0000-0000BE010000}"/>
    <cellStyle name="Millares 11 2" xfId="444" xr:uid="{00000000-0005-0000-0000-0000BF010000}"/>
    <cellStyle name="Millares 11 2 2" xfId="2009" xr:uid="{00000000-0005-0000-0000-0000C0010000}"/>
    <cellStyle name="Millares 11 3" xfId="2008" xr:uid="{00000000-0005-0000-0000-0000C1010000}"/>
    <cellStyle name="Millares 12" xfId="445" xr:uid="{00000000-0005-0000-0000-0000C2010000}"/>
    <cellStyle name="Millares 12 2" xfId="446" xr:uid="{00000000-0005-0000-0000-0000C3010000}"/>
    <cellStyle name="Millares 12 2 2" xfId="2011" xr:uid="{00000000-0005-0000-0000-0000C4010000}"/>
    <cellStyle name="Millares 12 3" xfId="2010" xr:uid="{00000000-0005-0000-0000-0000C5010000}"/>
    <cellStyle name="Millares 13" xfId="447" xr:uid="{00000000-0005-0000-0000-0000C6010000}"/>
    <cellStyle name="Millares 13 2" xfId="448" xr:uid="{00000000-0005-0000-0000-0000C7010000}"/>
    <cellStyle name="Millares 13 2 2" xfId="2012" xr:uid="{00000000-0005-0000-0000-0000C8010000}"/>
    <cellStyle name="Millares 13 3" xfId="449" xr:uid="{00000000-0005-0000-0000-0000C9010000}"/>
    <cellStyle name="Millares 13 3 2" xfId="2013" xr:uid="{00000000-0005-0000-0000-0000CA010000}"/>
    <cellStyle name="Millares 14" xfId="450" xr:uid="{00000000-0005-0000-0000-0000CB010000}"/>
    <cellStyle name="Millares 14 2" xfId="451" xr:uid="{00000000-0005-0000-0000-0000CC010000}"/>
    <cellStyle name="Millares 14 2 2" xfId="2014" xr:uid="{00000000-0005-0000-0000-0000CD010000}"/>
    <cellStyle name="Millares 14 3" xfId="452" xr:uid="{00000000-0005-0000-0000-0000CE010000}"/>
    <cellStyle name="Millares 14 3 2" xfId="2015" xr:uid="{00000000-0005-0000-0000-0000CF010000}"/>
    <cellStyle name="Millares 15" xfId="453" xr:uid="{00000000-0005-0000-0000-0000D0010000}"/>
    <cellStyle name="Millares 15 2" xfId="454" xr:uid="{00000000-0005-0000-0000-0000D1010000}"/>
    <cellStyle name="Millares 15 2 2" xfId="2017" xr:uid="{00000000-0005-0000-0000-0000D2010000}"/>
    <cellStyle name="Millares 15 3" xfId="2016" xr:uid="{00000000-0005-0000-0000-0000D3010000}"/>
    <cellStyle name="Millares 16" xfId="455" xr:uid="{00000000-0005-0000-0000-0000D4010000}"/>
    <cellStyle name="Millares 16 2" xfId="456" xr:uid="{00000000-0005-0000-0000-0000D5010000}"/>
    <cellStyle name="Millares 16 2 2" xfId="2019" xr:uid="{00000000-0005-0000-0000-0000D6010000}"/>
    <cellStyle name="Millares 16 3" xfId="2018" xr:uid="{00000000-0005-0000-0000-0000D7010000}"/>
    <cellStyle name="Millares 17" xfId="457" xr:uid="{00000000-0005-0000-0000-0000D8010000}"/>
    <cellStyle name="Millares 17 2" xfId="458" xr:uid="{00000000-0005-0000-0000-0000D9010000}"/>
    <cellStyle name="Millares 17 2 2" xfId="2021" xr:uid="{00000000-0005-0000-0000-0000DA010000}"/>
    <cellStyle name="Millares 17 3" xfId="2020" xr:uid="{00000000-0005-0000-0000-0000DB010000}"/>
    <cellStyle name="Millares 18" xfId="459" xr:uid="{00000000-0005-0000-0000-0000DC010000}"/>
    <cellStyle name="Millares 18 2" xfId="460" xr:uid="{00000000-0005-0000-0000-0000DD010000}"/>
    <cellStyle name="Millares 18 2 2" xfId="2023" xr:uid="{00000000-0005-0000-0000-0000DE010000}"/>
    <cellStyle name="Millares 18 3" xfId="2022" xr:uid="{00000000-0005-0000-0000-0000DF010000}"/>
    <cellStyle name="Millares 19" xfId="461" xr:uid="{00000000-0005-0000-0000-0000E0010000}"/>
    <cellStyle name="Millares 19 2" xfId="462" xr:uid="{00000000-0005-0000-0000-0000E1010000}"/>
    <cellStyle name="Millares 19 2 2" xfId="2025" xr:uid="{00000000-0005-0000-0000-0000E2010000}"/>
    <cellStyle name="Millares 19 3" xfId="2024" xr:uid="{00000000-0005-0000-0000-0000E3010000}"/>
    <cellStyle name="Millares 2" xfId="463" xr:uid="{00000000-0005-0000-0000-0000E4010000}"/>
    <cellStyle name="Millares 2 10" xfId="464" xr:uid="{00000000-0005-0000-0000-0000E5010000}"/>
    <cellStyle name="Millares 2 10 2" xfId="2027" xr:uid="{00000000-0005-0000-0000-0000E6010000}"/>
    <cellStyle name="Millares 2 11" xfId="465" xr:uid="{00000000-0005-0000-0000-0000E7010000}"/>
    <cellStyle name="Millares 2 11 2" xfId="2028" xr:uid="{00000000-0005-0000-0000-0000E8010000}"/>
    <cellStyle name="Millares 2 12" xfId="466" xr:uid="{00000000-0005-0000-0000-0000E9010000}"/>
    <cellStyle name="Millares 2 12 2" xfId="467" xr:uid="{00000000-0005-0000-0000-0000EA010000}"/>
    <cellStyle name="Millares 2 12 2 2" xfId="2029" xr:uid="{00000000-0005-0000-0000-0000EB010000}"/>
    <cellStyle name="Millares 2 13" xfId="468" xr:uid="{00000000-0005-0000-0000-0000EC010000}"/>
    <cellStyle name="Millares 2 13 2" xfId="2030" xr:uid="{00000000-0005-0000-0000-0000ED010000}"/>
    <cellStyle name="Millares 2 14" xfId="469" xr:uid="{00000000-0005-0000-0000-0000EE010000}"/>
    <cellStyle name="Millares 2 14 2" xfId="2031" xr:uid="{00000000-0005-0000-0000-0000EF010000}"/>
    <cellStyle name="Millares 2 15" xfId="470" xr:uid="{00000000-0005-0000-0000-0000F0010000}"/>
    <cellStyle name="Millares 2 15 2" xfId="2032" xr:uid="{00000000-0005-0000-0000-0000F1010000}"/>
    <cellStyle name="Millares 2 16" xfId="471" xr:uid="{00000000-0005-0000-0000-0000F2010000}"/>
    <cellStyle name="Millares 2 16 2" xfId="2033" xr:uid="{00000000-0005-0000-0000-0000F3010000}"/>
    <cellStyle name="Millares 2 17" xfId="472" xr:uid="{00000000-0005-0000-0000-0000F4010000}"/>
    <cellStyle name="Millares 2 17 2" xfId="2034" xr:uid="{00000000-0005-0000-0000-0000F5010000}"/>
    <cellStyle name="Millares 2 18" xfId="473" xr:uid="{00000000-0005-0000-0000-0000F6010000}"/>
    <cellStyle name="Millares 2 18 2" xfId="2035" xr:uid="{00000000-0005-0000-0000-0000F7010000}"/>
    <cellStyle name="Millares 2 19" xfId="474" xr:uid="{00000000-0005-0000-0000-0000F8010000}"/>
    <cellStyle name="Millares 2 19 2" xfId="2036" xr:uid="{00000000-0005-0000-0000-0000F9010000}"/>
    <cellStyle name="Millares 2 2" xfId="475" xr:uid="{00000000-0005-0000-0000-0000FA010000}"/>
    <cellStyle name="Millares 2 2 2" xfId="476" xr:uid="{00000000-0005-0000-0000-0000FB010000}"/>
    <cellStyle name="Millares 2 2 2 2" xfId="477" xr:uid="{00000000-0005-0000-0000-0000FC010000}"/>
    <cellStyle name="Millares 2 2 2 2 2" xfId="2038" xr:uid="{00000000-0005-0000-0000-0000FD010000}"/>
    <cellStyle name="Millares 2 2 2 3" xfId="2037" xr:uid="{00000000-0005-0000-0000-0000FE010000}"/>
    <cellStyle name="Millares 2 2 3" xfId="478" xr:uid="{00000000-0005-0000-0000-0000FF010000}"/>
    <cellStyle name="Millares 2 20" xfId="479" xr:uid="{00000000-0005-0000-0000-000000020000}"/>
    <cellStyle name="Millares 2 20 2" xfId="2039" xr:uid="{00000000-0005-0000-0000-000001020000}"/>
    <cellStyle name="Millares 2 21" xfId="480" xr:uid="{00000000-0005-0000-0000-000002020000}"/>
    <cellStyle name="Millares 2 21 2" xfId="2040" xr:uid="{00000000-0005-0000-0000-000003020000}"/>
    <cellStyle name="Millares 2 22" xfId="481" xr:uid="{00000000-0005-0000-0000-000004020000}"/>
    <cellStyle name="Millares 2 22 2" xfId="2041" xr:uid="{00000000-0005-0000-0000-000005020000}"/>
    <cellStyle name="Millares 2 23" xfId="482" xr:uid="{00000000-0005-0000-0000-000006020000}"/>
    <cellStyle name="Millares 2 23 2" xfId="2042" xr:uid="{00000000-0005-0000-0000-000007020000}"/>
    <cellStyle name="Millares 2 24" xfId="483" xr:uid="{00000000-0005-0000-0000-000008020000}"/>
    <cellStyle name="Millares 2 24 2" xfId="2043" xr:uid="{00000000-0005-0000-0000-000009020000}"/>
    <cellStyle name="Millares 2 25" xfId="484" xr:uid="{00000000-0005-0000-0000-00000A020000}"/>
    <cellStyle name="Millares 2 25 2" xfId="2044" xr:uid="{00000000-0005-0000-0000-00000B020000}"/>
    <cellStyle name="Millares 2 26" xfId="485" xr:uid="{00000000-0005-0000-0000-00000C020000}"/>
    <cellStyle name="Millares 2 26 2" xfId="2045" xr:uid="{00000000-0005-0000-0000-00000D020000}"/>
    <cellStyle name="Millares 2 27" xfId="486" xr:uid="{00000000-0005-0000-0000-00000E020000}"/>
    <cellStyle name="Millares 2 27 2" xfId="2046" xr:uid="{00000000-0005-0000-0000-00000F020000}"/>
    <cellStyle name="Millares 2 28" xfId="487" xr:uid="{00000000-0005-0000-0000-000010020000}"/>
    <cellStyle name="Millares 2 28 2" xfId="2047" xr:uid="{00000000-0005-0000-0000-000011020000}"/>
    <cellStyle name="Millares 2 29" xfId="488" xr:uid="{00000000-0005-0000-0000-000012020000}"/>
    <cellStyle name="Millares 2 29 2" xfId="2048" xr:uid="{00000000-0005-0000-0000-000013020000}"/>
    <cellStyle name="Millares 2 3" xfId="489" xr:uid="{00000000-0005-0000-0000-000014020000}"/>
    <cellStyle name="Millares 2 3 2" xfId="2049" xr:uid="{00000000-0005-0000-0000-000015020000}"/>
    <cellStyle name="Millares 2 30" xfId="490" xr:uid="{00000000-0005-0000-0000-000016020000}"/>
    <cellStyle name="Millares 2 30 2" xfId="2050" xr:uid="{00000000-0005-0000-0000-000017020000}"/>
    <cellStyle name="Millares 2 31" xfId="491" xr:uid="{00000000-0005-0000-0000-000018020000}"/>
    <cellStyle name="Millares 2 31 2" xfId="2051" xr:uid="{00000000-0005-0000-0000-000019020000}"/>
    <cellStyle name="Millares 2 32" xfId="492" xr:uid="{00000000-0005-0000-0000-00001A020000}"/>
    <cellStyle name="Millares 2 32 2" xfId="2052" xr:uid="{00000000-0005-0000-0000-00001B020000}"/>
    <cellStyle name="Millares 2 33" xfId="493" xr:uid="{00000000-0005-0000-0000-00001C020000}"/>
    <cellStyle name="Millares 2 33 2" xfId="2053" xr:uid="{00000000-0005-0000-0000-00001D020000}"/>
    <cellStyle name="Millares 2 34" xfId="494" xr:uid="{00000000-0005-0000-0000-00001E020000}"/>
    <cellStyle name="Millares 2 34 2" xfId="2054" xr:uid="{00000000-0005-0000-0000-00001F020000}"/>
    <cellStyle name="Millares 2 35" xfId="495" xr:uid="{00000000-0005-0000-0000-000020020000}"/>
    <cellStyle name="Millares 2 35 2" xfId="2055" xr:uid="{00000000-0005-0000-0000-000021020000}"/>
    <cellStyle name="Millares 2 36" xfId="496" xr:uid="{00000000-0005-0000-0000-000022020000}"/>
    <cellStyle name="Millares 2 36 2" xfId="2056" xr:uid="{00000000-0005-0000-0000-000023020000}"/>
    <cellStyle name="Millares 2 37" xfId="497" xr:uid="{00000000-0005-0000-0000-000024020000}"/>
    <cellStyle name="Millares 2 37 2" xfId="2057" xr:uid="{00000000-0005-0000-0000-000025020000}"/>
    <cellStyle name="Millares 2 38" xfId="498" xr:uid="{00000000-0005-0000-0000-000026020000}"/>
    <cellStyle name="Millares 2 38 2" xfId="2058" xr:uid="{00000000-0005-0000-0000-000027020000}"/>
    <cellStyle name="Millares 2 39" xfId="499" xr:uid="{00000000-0005-0000-0000-000028020000}"/>
    <cellStyle name="Millares 2 39 2" xfId="2059" xr:uid="{00000000-0005-0000-0000-000029020000}"/>
    <cellStyle name="Millares 2 4" xfId="500" xr:uid="{00000000-0005-0000-0000-00002A020000}"/>
    <cellStyle name="Millares 2 4 2" xfId="2060" xr:uid="{00000000-0005-0000-0000-00002B020000}"/>
    <cellStyle name="Millares 2 40" xfId="501" xr:uid="{00000000-0005-0000-0000-00002C020000}"/>
    <cellStyle name="Millares 2 40 2" xfId="2061" xr:uid="{00000000-0005-0000-0000-00002D020000}"/>
    <cellStyle name="Millares 2 41" xfId="502" xr:uid="{00000000-0005-0000-0000-00002E020000}"/>
    <cellStyle name="Millares 2 41 2" xfId="2062" xr:uid="{00000000-0005-0000-0000-00002F020000}"/>
    <cellStyle name="Millares 2 42" xfId="503" xr:uid="{00000000-0005-0000-0000-000030020000}"/>
    <cellStyle name="Millares 2 42 2" xfId="2063" xr:uid="{00000000-0005-0000-0000-000031020000}"/>
    <cellStyle name="Millares 2 43" xfId="504" xr:uid="{00000000-0005-0000-0000-000032020000}"/>
    <cellStyle name="Millares 2 43 2" xfId="2064" xr:uid="{00000000-0005-0000-0000-000033020000}"/>
    <cellStyle name="Millares 2 44" xfId="505" xr:uid="{00000000-0005-0000-0000-000034020000}"/>
    <cellStyle name="Millares 2 45" xfId="506" xr:uid="{00000000-0005-0000-0000-000035020000}"/>
    <cellStyle name="Millares 2 46" xfId="507" xr:uid="{00000000-0005-0000-0000-000036020000}"/>
    <cellStyle name="Millares 2 47" xfId="508" xr:uid="{00000000-0005-0000-0000-000037020000}"/>
    <cellStyle name="Millares 2 48" xfId="509" xr:uid="{00000000-0005-0000-0000-000038020000}"/>
    <cellStyle name="Millares 2 49" xfId="510" xr:uid="{00000000-0005-0000-0000-000039020000}"/>
    <cellStyle name="Millares 2 5" xfId="511" xr:uid="{00000000-0005-0000-0000-00003A020000}"/>
    <cellStyle name="Millares 2 5 2" xfId="2065" xr:uid="{00000000-0005-0000-0000-00003B020000}"/>
    <cellStyle name="Millares 2 50" xfId="512" xr:uid="{00000000-0005-0000-0000-00003C020000}"/>
    <cellStyle name="Millares 2 51" xfId="513" xr:uid="{00000000-0005-0000-0000-00003D020000}"/>
    <cellStyle name="Millares 2 52" xfId="514" xr:uid="{00000000-0005-0000-0000-00003E020000}"/>
    <cellStyle name="Millares 2 53" xfId="515" xr:uid="{00000000-0005-0000-0000-00003F020000}"/>
    <cellStyle name="Millares 2 54" xfId="516" xr:uid="{00000000-0005-0000-0000-000040020000}"/>
    <cellStyle name="Millares 2 55" xfId="517" xr:uid="{00000000-0005-0000-0000-000041020000}"/>
    <cellStyle name="Millares 2 56" xfId="518" xr:uid="{00000000-0005-0000-0000-000042020000}"/>
    <cellStyle name="Millares 2 57" xfId="519" xr:uid="{00000000-0005-0000-0000-000043020000}"/>
    <cellStyle name="Millares 2 58" xfId="520" xr:uid="{00000000-0005-0000-0000-000044020000}"/>
    <cellStyle name="Millares 2 59" xfId="521" xr:uid="{00000000-0005-0000-0000-000045020000}"/>
    <cellStyle name="Millares 2 6" xfId="522" xr:uid="{00000000-0005-0000-0000-000046020000}"/>
    <cellStyle name="Millares 2 6 2" xfId="2066" xr:uid="{00000000-0005-0000-0000-000047020000}"/>
    <cellStyle name="Millares 2 60" xfId="523" xr:uid="{00000000-0005-0000-0000-000048020000}"/>
    <cellStyle name="Millares 2 61" xfId="524" xr:uid="{00000000-0005-0000-0000-000049020000}"/>
    <cellStyle name="Millares 2 62" xfId="525" xr:uid="{00000000-0005-0000-0000-00004A020000}"/>
    <cellStyle name="Millares 2 63" xfId="526" xr:uid="{00000000-0005-0000-0000-00004B020000}"/>
    <cellStyle name="Millares 2 64" xfId="527" xr:uid="{00000000-0005-0000-0000-00004C020000}"/>
    <cellStyle name="Millares 2 65" xfId="528" xr:uid="{00000000-0005-0000-0000-00004D020000}"/>
    <cellStyle name="Millares 2 66" xfId="529" xr:uid="{00000000-0005-0000-0000-00004E020000}"/>
    <cellStyle name="Millares 2 67" xfId="530" xr:uid="{00000000-0005-0000-0000-00004F020000}"/>
    <cellStyle name="Millares 2 68" xfId="531" xr:uid="{00000000-0005-0000-0000-000050020000}"/>
    <cellStyle name="Millares 2 69" xfId="532" xr:uid="{00000000-0005-0000-0000-000051020000}"/>
    <cellStyle name="Millares 2 7" xfId="533" xr:uid="{00000000-0005-0000-0000-000052020000}"/>
    <cellStyle name="Millares 2 7 2" xfId="2067" xr:uid="{00000000-0005-0000-0000-000053020000}"/>
    <cellStyle name="Millares 2 70" xfId="534" xr:uid="{00000000-0005-0000-0000-000054020000}"/>
    <cellStyle name="Millares 2 71" xfId="535" xr:uid="{00000000-0005-0000-0000-000055020000}"/>
    <cellStyle name="Millares 2 72" xfId="536" xr:uid="{00000000-0005-0000-0000-000056020000}"/>
    <cellStyle name="Millares 2 73" xfId="537" xr:uid="{00000000-0005-0000-0000-000057020000}"/>
    <cellStyle name="Millares 2 74" xfId="538" xr:uid="{00000000-0005-0000-0000-000058020000}"/>
    <cellStyle name="Millares 2 75" xfId="539" xr:uid="{00000000-0005-0000-0000-000059020000}"/>
    <cellStyle name="Millares 2 76" xfId="540" xr:uid="{00000000-0005-0000-0000-00005A020000}"/>
    <cellStyle name="Millares 2 77" xfId="2026" xr:uid="{00000000-0005-0000-0000-00005B020000}"/>
    <cellStyle name="Millares 2 8" xfId="541" xr:uid="{00000000-0005-0000-0000-00005C020000}"/>
    <cellStyle name="Millares 2 8 2" xfId="2068" xr:uid="{00000000-0005-0000-0000-00005D020000}"/>
    <cellStyle name="Millares 2 9" xfId="542" xr:uid="{00000000-0005-0000-0000-00005E020000}"/>
    <cellStyle name="Millares 2 9 2" xfId="2069" xr:uid="{00000000-0005-0000-0000-00005F020000}"/>
    <cellStyle name="Millares 20" xfId="543" xr:uid="{00000000-0005-0000-0000-000060020000}"/>
    <cellStyle name="Millares 20 2" xfId="544" xr:uid="{00000000-0005-0000-0000-000061020000}"/>
    <cellStyle name="Millares 20 2 2" xfId="2071" xr:uid="{00000000-0005-0000-0000-000062020000}"/>
    <cellStyle name="Millares 20 3" xfId="2070" xr:uid="{00000000-0005-0000-0000-000063020000}"/>
    <cellStyle name="Millares 21" xfId="545" xr:uid="{00000000-0005-0000-0000-000064020000}"/>
    <cellStyle name="Millares 21 2" xfId="546" xr:uid="{00000000-0005-0000-0000-000065020000}"/>
    <cellStyle name="Millares 21 2 2" xfId="2073" xr:uid="{00000000-0005-0000-0000-000066020000}"/>
    <cellStyle name="Millares 21 3" xfId="2072" xr:uid="{00000000-0005-0000-0000-000067020000}"/>
    <cellStyle name="Millares 22" xfId="547" xr:uid="{00000000-0005-0000-0000-000068020000}"/>
    <cellStyle name="Millares 22 2" xfId="548" xr:uid="{00000000-0005-0000-0000-000069020000}"/>
    <cellStyle name="Millares 22 2 2" xfId="2075" xr:uid="{00000000-0005-0000-0000-00006A020000}"/>
    <cellStyle name="Millares 22 3" xfId="2074" xr:uid="{00000000-0005-0000-0000-00006B020000}"/>
    <cellStyle name="Millares 23" xfId="549" xr:uid="{00000000-0005-0000-0000-00006C020000}"/>
    <cellStyle name="Millares 23 2" xfId="2076" xr:uid="{00000000-0005-0000-0000-00006D020000}"/>
    <cellStyle name="Millares 24" xfId="550" xr:uid="{00000000-0005-0000-0000-00006E020000}"/>
    <cellStyle name="Millares 24 2" xfId="2077" xr:uid="{00000000-0005-0000-0000-00006F020000}"/>
    <cellStyle name="Millares 25" xfId="551" xr:uid="{00000000-0005-0000-0000-000070020000}"/>
    <cellStyle name="Millares 25 2" xfId="2078" xr:uid="{00000000-0005-0000-0000-000071020000}"/>
    <cellStyle name="Millares 26" xfId="552" xr:uid="{00000000-0005-0000-0000-000072020000}"/>
    <cellStyle name="Millares 26 2" xfId="2079" xr:uid="{00000000-0005-0000-0000-000073020000}"/>
    <cellStyle name="Millares 27" xfId="553" xr:uid="{00000000-0005-0000-0000-000074020000}"/>
    <cellStyle name="Millares 27 2" xfId="2080" xr:uid="{00000000-0005-0000-0000-000075020000}"/>
    <cellStyle name="Millares 28" xfId="554" xr:uid="{00000000-0005-0000-0000-000076020000}"/>
    <cellStyle name="Millares 28 2" xfId="2081" xr:uid="{00000000-0005-0000-0000-000077020000}"/>
    <cellStyle name="Millares 29" xfId="555" xr:uid="{00000000-0005-0000-0000-000078020000}"/>
    <cellStyle name="Millares 29 2" xfId="2082" xr:uid="{00000000-0005-0000-0000-000079020000}"/>
    <cellStyle name="Millares 3" xfId="556" xr:uid="{00000000-0005-0000-0000-00007A020000}"/>
    <cellStyle name="Millares 3 10" xfId="557" xr:uid="{00000000-0005-0000-0000-00007B020000}"/>
    <cellStyle name="Millares 3 10 2" xfId="2084" xr:uid="{00000000-0005-0000-0000-00007C020000}"/>
    <cellStyle name="Millares 3 11" xfId="558" xr:uid="{00000000-0005-0000-0000-00007D020000}"/>
    <cellStyle name="Millares 3 11 2" xfId="2085" xr:uid="{00000000-0005-0000-0000-00007E020000}"/>
    <cellStyle name="Millares 3 12" xfId="559" xr:uid="{00000000-0005-0000-0000-00007F020000}"/>
    <cellStyle name="Millares 3 12 2" xfId="2086" xr:uid="{00000000-0005-0000-0000-000080020000}"/>
    <cellStyle name="Millares 3 13" xfId="560" xr:uid="{00000000-0005-0000-0000-000081020000}"/>
    <cellStyle name="Millares 3 13 2" xfId="2087" xr:uid="{00000000-0005-0000-0000-000082020000}"/>
    <cellStyle name="Millares 3 14" xfId="561" xr:uid="{00000000-0005-0000-0000-000083020000}"/>
    <cellStyle name="Millares 3 14 2" xfId="2088" xr:uid="{00000000-0005-0000-0000-000084020000}"/>
    <cellStyle name="Millares 3 15" xfId="562" xr:uid="{00000000-0005-0000-0000-000085020000}"/>
    <cellStyle name="Millares 3 15 2" xfId="2089" xr:uid="{00000000-0005-0000-0000-000086020000}"/>
    <cellStyle name="Millares 3 16" xfId="563" xr:uid="{00000000-0005-0000-0000-000087020000}"/>
    <cellStyle name="Millares 3 16 2" xfId="2090" xr:uid="{00000000-0005-0000-0000-000088020000}"/>
    <cellStyle name="Millares 3 17" xfId="564" xr:uid="{00000000-0005-0000-0000-000089020000}"/>
    <cellStyle name="Millares 3 17 2" xfId="2091" xr:uid="{00000000-0005-0000-0000-00008A020000}"/>
    <cellStyle name="Millares 3 18" xfId="565" xr:uid="{00000000-0005-0000-0000-00008B020000}"/>
    <cellStyle name="Millares 3 18 2" xfId="2092" xr:uid="{00000000-0005-0000-0000-00008C020000}"/>
    <cellStyle name="Millares 3 19" xfId="566" xr:uid="{00000000-0005-0000-0000-00008D020000}"/>
    <cellStyle name="Millares 3 19 2" xfId="2093" xr:uid="{00000000-0005-0000-0000-00008E020000}"/>
    <cellStyle name="Millares 3 2" xfId="567" xr:uid="{00000000-0005-0000-0000-00008F020000}"/>
    <cellStyle name="Millares 3 2 2" xfId="2094" xr:uid="{00000000-0005-0000-0000-000090020000}"/>
    <cellStyle name="Millares 3 20" xfId="568" xr:uid="{00000000-0005-0000-0000-000091020000}"/>
    <cellStyle name="Millares 3 20 2" xfId="2095" xr:uid="{00000000-0005-0000-0000-000092020000}"/>
    <cellStyle name="Millares 3 21" xfId="569" xr:uid="{00000000-0005-0000-0000-000093020000}"/>
    <cellStyle name="Millares 3 21 2" xfId="2096" xr:uid="{00000000-0005-0000-0000-000094020000}"/>
    <cellStyle name="Millares 3 22" xfId="570" xr:uid="{00000000-0005-0000-0000-000095020000}"/>
    <cellStyle name="Millares 3 22 2" xfId="2097" xr:uid="{00000000-0005-0000-0000-000096020000}"/>
    <cellStyle name="Millares 3 23" xfId="571" xr:uid="{00000000-0005-0000-0000-000097020000}"/>
    <cellStyle name="Millares 3 23 2" xfId="2098" xr:uid="{00000000-0005-0000-0000-000098020000}"/>
    <cellStyle name="Millares 3 24" xfId="572" xr:uid="{00000000-0005-0000-0000-000099020000}"/>
    <cellStyle name="Millares 3 24 2" xfId="2099" xr:uid="{00000000-0005-0000-0000-00009A020000}"/>
    <cellStyle name="Millares 3 25" xfId="573" xr:uid="{00000000-0005-0000-0000-00009B020000}"/>
    <cellStyle name="Millares 3 25 2" xfId="2100" xr:uid="{00000000-0005-0000-0000-00009C020000}"/>
    <cellStyle name="Millares 3 26" xfId="574" xr:uid="{00000000-0005-0000-0000-00009D020000}"/>
    <cellStyle name="Millares 3 26 2" xfId="2101" xr:uid="{00000000-0005-0000-0000-00009E020000}"/>
    <cellStyle name="Millares 3 27" xfId="575" xr:uid="{00000000-0005-0000-0000-00009F020000}"/>
    <cellStyle name="Millares 3 27 2" xfId="2102" xr:uid="{00000000-0005-0000-0000-0000A0020000}"/>
    <cellStyle name="Millares 3 28" xfId="576" xr:uid="{00000000-0005-0000-0000-0000A1020000}"/>
    <cellStyle name="Millares 3 28 2" xfId="2103" xr:uid="{00000000-0005-0000-0000-0000A2020000}"/>
    <cellStyle name="Millares 3 29" xfId="577" xr:uid="{00000000-0005-0000-0000-0000A3020000}"/>
    <cellStyle name="Millares 3 29 2" xfId="2104" xr:uid="{00000000-0005-0000-0000-0000A4020000}"/>
    <cellStyle name="Millares 3 3" xfId="578" xr:uid="{00000000-0005-0000-0000-0000A5020000}"/>
    <cellStyle name="Millares 3 3 2" xfId="2105" xr:uid="{00000000-0005-0000-0000-0000A6020000}"/>
    <cellStyle name="Millares 3 30" xfId="579" xr:uid="{00000000-0005-0000-0000-0000A7020000}"/>
    <cellStyle name="Millares 3 30 2" xfId="2106" xr:uid="{00000000-0005-0000-0000-0000A8020000}"/>
    <cellStyle name="Millares 3 31" xfId="580" xr:uid="{00000000-0005-0000-0000-0000A9020000}"/>
    <cellStyle name="Millares 3 31 2" xfId="2107" xr:uid="{00000000-0005-0000-0000-0000AA020000}"/>
    <cellStyle name="Millares 3 32" xfId="581" xr:uid="{00000000-0005-0000-0000-0000AB020000}"/>
    <cellStyle name="Millares 3 32 2" xfId="2108" xr:uid="{00000000-0005-0000-0000-0000AC020000}"/>
    <cellStyle name="Millares 3 33" xfId="582" xr:uid="{00000000-0005-0000-0000-0000AD020000}"/>
    <cellStyle name="Millares 3 33 2" xfId="583" xr:uid="{00000000-0005-0000-0000-0000AE020000}"/>
    <cellStyle name="Millares 3 33 2 2" xfId="2109" xr:uid="{00000000-0005-0000-0000-0000AF020000}"/>
    <cellStyle name="Millares 3 34" xfId="584" xr:uid="{00000000-0005-0000-0000-0000B0020000}"/>
    <cellStyle name="Millares 3 35" xfId="585" xr:uid="{00000000-0005-0000-0000-0000B1020000}"/>
    <cellStyle name="Millares 3 36" xfId="586" xr:uid="{00000000-0005-0000-0000-0000B2020000}"/>
    <cellStyle name="Millares 3 37" xfId="587" xr:uid="{00000000-0005-0000-0000-0000B3020000}"/>
    <cellStyle name="Millares 3 38" xfId="588" xr:uid="{00000000-0005-0000-0000-0000B4020000}"/>
    <cellStyle name="Millares 3 39" xfId="589" xr:uid="{00000000-0005-0000-0000-0000B5020000}"/>
    <cellStyle name="Millares 3 4" xfId="590" xr:uid="{00000000-0005-0000-0000-0000B6020000}"/>
    <cellStyle name="Millares 3 4 2" xfId="2110" xr:uid="{00000000-0005-0000-0000-0000B7020000}"/>
    <cellStyle name="Millares 3 40" xfId="591" xr:uid="{00000000-0005-0000-0000-0000B8020000}"/>
    <cellStyle name="Millares 3 41" xfId="592" xr:uid="{00000000-0005-0000-0000-0000B9020000}"/>
    <cellStyle name="Millares 3 42" xfId="593" xr:uid="{00000000-0005-0000-0000-0000BA020000}"/>
    <cellStyle name="Millares 3 43" xfId="594" xr:uid="{00000000-0005-0000-0000-0000BB020000}"/>
    <cellStyle name="Millares 3 44" xfId="595" xr:uid="{00000000-0005-0000-0000-0000BC020000}"/>
    <cellStyle name="Millares 3 45" xfId="596" xr:uid="{00000000-0005-0000-0000-0000BD020000}"/>
    <cellStyle name="Millares 3 46" xfId="597" xr:uid="{00000000-0005-0000-0000-0000BE020000}"/>
    <cellStyle name="Millares 3 47" xfId="598" xr:uid="{00000000-0005-0000-0000-0000BF020000}"/>
    <cellStyle name="Millares 3 48" xfId="599" xr:uid="{00000000-0005-0000-0000-0000C0020000}"/>
    <cellStyle name="Millares 3 49" xfId="600" xr:uid="{00000000-0005-0000-0000-0000C1020000}"/>
    <cellStyle name="Millares 3 5" xfId="601" xr:uid="{00000000-0005-0000-0000-0000C2020000}"/>
    <cellStyle name="Millares 3 5 2" xfId="2111" xr:uid="{00000000-0005-0000-0000-0000C3020000}"/>
    <cellStyle name="Millares 3 50" xfId="602" xr:uid="{00000000-0005-0000-0000-0000C4020000}"/>
    <cellStyle name="Millares 3 51" xfId="603" xr:uid="{00000000-0005-0000-0000-0000C5020000}"/>
    <cellStyle name="Millares 3 52" xfId="604" xr:uid="{00000000-0005-0000-0000-0000C6020000}"/>
    <cellStyle name="Millares 3 53" xfId="605" xr:uid="{00000000-0005-0000-0000-0000C7020000}"/>
    <cellStyle name="Millares 3 54" xfId="606" xr:uid="{00000000-0005-0000-0000-0000C8020000}"/>
    <cellStyle name="Millares 3 55" xfId="607" xr:uid="{00000000-0005-0000-0000-0000C9020000}"/>
    <cellStyle name="Millares 3 56" xfId="608" xr:uid="{00000000-0005-0000-0000-0000CA020000}"/>
    <cellStyle name="Millares 3 57" xfId="609" xr:uid="{00000000-0005-0000-0000-0000CB020000}"/>
    <cellStyle name="Millares 3 58" xfId="610" xr:uid="{00000000-0005-0000-0000-0000CC020000}"/>
    <cellStyle name="Millares 3 59" xfId="611" xr:uid="{00000000-0005-0000-0000-0000CD020000}"/>
    <cellStyle name="Millares 3 6" xfId="612" xr:uid="{00000000-0005-0000-0000-0000CE020000}"/>
    <cellStyle name="Millares 3 6 2" xfId="2112" xr:uid="{00000000-0005-0000-0000-0000CF020000}"/>
    <cellStyle name="Millares 3 60" xfId="613" xr:uid="{00000000-0005-0000-0000-0000D0020000}"/>
    <cellStyle name="Millares 3 61" xfId="614" xr:uid="{00000000-0005-0000-0000-0000D1020000}"/>
    <cellStyle name="Millares 3 62" xfId="615" xr:uid="{00000000-0005-0000-0000-0000D2020000}"/>
    <cellStyle name="Millares 3 63" xfId="616" xr:uid="{00000000-0005-0000-0000-0000D3020000}"/>
    <cellStyle name="Millares 3 64" xfId="617" xr:uid="{00000000-0005-0000-0000-0000D4020000}"/>
    <cellStyle name="Millares 3 65" xfId="618" xr:uid="{00000000-0005-0000-0000-0000D5020000}"/>
    <cellStyle name="Millares 3 66" xfId="619" xr:uid="{00000000-0005-0000-0000-0000D6020000}"/>
    <cellStyle name="Millares 3 67" xfId="2083" xr:uid="{00000000-0005-0000-0000-0000D7020000}"/>
    <cellStyle name="Millares 3 7" xfId="620" xr:uid="{00000000-0005-0000-0000-0000D8020000}"/>
    <cellStyle name="Millares 3 7 2" xfId="2113" xr:uid="{00000000-0005-0000-0000-0000D9020000}"/>
    <cellStyle name="Millares 3 8" xfId="621" xr:uid="{00000000-0005-0000-0000-0000DA020000}"/>
    <cellStyle name="Millares 3 8 2" xfId="2114" xr:uid="{00000000-0005-0000-0000-0000DB020000}"/>
    <cellStyle name="Millares 3 9" xfId="622" xr:uid="{00000000-0005-0000-0000-0000DC020000}"/>
    <cellStyle name="Millares 3 9 2" xfId="2115" xr:uid="{00000000-0005-0000-0000-0000DD020000}"/>
    <cellStyle name="Millares 30" xfId="623" xr:uid="{00000000-0005-0000-0000-0000DE020000}"/>
    <cellStyle name="Millares 30 2" xfId="2116" xr:uid="{00000000-0005-0000-0000-0000DF020000}"/>
    <cellStyle name="Millares 31" xfId="624" xr:uid="{00000000-0005-0000-0000-0000E0020000}"/>
    <cellStyle name="Millares 31 2" xfId="2117" xr:uid="{00000000-0005-0000-0000-0000E1020000}"/>
    <cellStyle name="Millares 32" xfId="625" xr:uid="{00000000-0005-0000-0000-0000E2020000}"/>
    <cellStyle name="Millares 32 2" xfId="2118" xr:uid="{00000000-0005-0000-0000-0000E3020000}"/>
    <cellStyle name="Millares 33" xfId="626" xr:uid="{00000000-0005-0000-0000-0000E4020000}"/>
    <cellStyle name="Millares 33 2" xfId="2119" xr:uid="{00000000-0005-0000-0000-0000E5020000}"/>
    <cellStyle name="Millares 34" xfId="627" xr:uid="{00000000-0005-0000-0000-0000E6020000}"/>
    <cellStyle name="Millares 34 2" xfId="2120" xr:uid="{00000000-0005-0000-0000-0000E7020000}"/>
    <cellStyle name="Millares 35" xfId="628" xr:uid="{00000000-0005-0000-0000-0000E8020000}"/>
    <cellStyle name="Millares 36" xfId="629" xr:uid="{00000000-0005-0000-0000-0000E9020000}"/>
    <cellStyle name="Millares 37" xfId="630" xr:uid="{00000000-0005-0000-0000-0000EA020000}"/>
    <cellStyle name="Millares 37 2" xfId="2121" xr:uid="{00000000-0005-0000-0000-0000EB020000}"/>
    <cellStyle name="Millares 38" xfId="631" xr:uid="{00000000-0005-0000-0000-0000EC020000}"/>
    <cellStyle name="Millares 39" xfId="632" xr:uid="{00000000-0005-0000-0000-0000ED020000}"/>
    <cellStyle name="Millares 4" xfId="633" xr:uid="{00000000-0005-0000-0000-0000EE020000}"/>
    <cellStyle name="Millares 4 2" xfId="634" xr:uid="{00000000-0005-0000-0000-0000EF020000}"/>
    <cellStyle name="Millares 4 3" xfId="635" xr:uid="{00000000-0005-0000-0000-0000F0020000}"/>
    <cellStyle name="Millares 4 3 2" xfId="636" xr:uid="{00000000-0005-0000-0000-0000F1020000}"/>
    <cellStyle name="Millares 4 3 2 2" xfId="2123" xr:uid="{00000000-0005-0000-0000-0000F2020000}"/>
    <cellStyle name="Millares 4 3 3" xfId="2122" xr:uid="{00000000-0005-0000-0000-0000F3020000}"/>
    <cellStyle name="Millares 4 4" xfId="637" xr:uid="{00000000-0005-0000-0000-0000F4020000}"/>
    <cellStyle name="Millares 4 4 2" xfId="2124" xr:uid="{00000000-0005-0000-0000-0000F5020000}"/>
    <cellStyle name="Millares 40" xfId="2003" xr:uid="{00000000-0005-0000-0000-0000F6020000}"/>
    <cellStyle name="Millares 41" xfId="638" xr:uid="{00000000-0005-0000-0000-0000F7020000}"/>
    <cellStyle name="Millares 41 10" xfId="639" xr:uid="{00000000-0005-0000-0000-0000F8020000}"/>
    <cellStyle name="Millares 41 11" xfId="640" xr:uid="{00000000-0005-0000-0000-0000F9020000}"/>
    <cellStyle name="Millares 41 12" xfId="641" xr:uid="{00000000-0005-0000-0000-0000FA020000}"/>
    <cellStyle name="Millares 41 13" xfId="642" xr:uid="{00000000-0005-0000-0000-0000FB020000}"/>
    <cellStyle name="Millares 41 14" xfId="643" xr:uid="{00000000-0005-0000-0000-0000FC020000}"/>
    <cellStyle name="Millares 41 15" xfId="644" xr:uid="{00000000-0005-0000-0000-0000FD020000}"/>
    <cellStyle name="Millares 41 16" xfId="645" xr:uid="{00000000-0005-0000-0000-0000FE020000}"/>
    <cellStyle name="Millares 41 17" xfId="646" xr:uid="{00000000-0005-0000-0000-0000FF020000}"/>
    <cellStyle name="Millares 41 18" xfId="647" xr:uid="{00000000-0005-0000-0000-000000030000}"/>
    <cellStyle name="Millares 41 19" xfId="648" xr:uid="{00000000-0005-0000-0000-000001030000}"/>
    <cellStyle name="Millares 41 2" xfId="649" xr:uid="{00000000-0005-0000-0000-000002030000}"/>
    <cellStyle name="Millares 41 2 2" xfId="650" xr:uid="{00000000-0005-0000-0000-000003030000}"/>
    <cellStyle name="Millares 41 20" xfId="651" xr:uid="{00000000-0005-0000-0000-000004030000}"/>
    <cellStyle name="Millares 41 21" xfId="652" xr:uid="{00000000-0005-0000-0000-000005030000}"/>
    <cellStyle name="Millares 41 22" xfId="653" xr:uid="{00000000-0005-0000-0000-000006030000}"/>
    <cellStyle name="Millares 41 23" xfId="654" xr:uid="{00000000-0005-0000-0000-000007030000}"/>
    <cellStyle name="Millares 41 24" xfId="655" xr:uid="{00000000-0005-0000-0000-000008030000}"/>
    <cellStyle name="Millares 41 25" xfId="656" xr:uid="{00000000-0005-0000-0000-000009030000}"/>
    <cellStyle name="Millares 41 26" xfId="657" xr:uid="{00000000-0005-0000-0000-00000A030000}"/>
    <cellStyle name="Millares 41 27" xfId="658" xr:uid="{00000000-0005-0000-0000-00000B030000}"/>
    <cellStyle name="Millares 41 28" xfId="659" xr:uid="{00000000-0005-0000-0000-00000C030000}"/>
    <cellStyle name="Millares 41 29" xfId="660" xr:uid="{00000000-0005-0000-0000-00000D030000}"/>
    <cellStyle name="Millares 41 3" xfId="661" xr:uid="{00000000-0005-0000-0000-00000E030000}"/>
    <cellStyle name="Millares 41 30" xfId="662" xr:uid="{00000000-0005-0000-0000-00000F030000}"/>
    <cellStyle name="Millares 41 31" xfId="663" xr:uid="{00000000-0005-0000-0000-000010030000}"/>
    <cellStyle name="Millares 41 32" xfId="664" xr:uid="{00000000-0005-0000-0000-000011030000}"/>
    <cellStyle name="Millares 41 33" xfId="665" xr:uid="{00000000-0005-0000-0000-000012030000}"/>
    <cellStyle name="Millares 41 4" xfId="666" xr:uid="{00000000-0005-0000-0000-000013030000}"/>
    <cellStyle name="Millares 41 5" xfId="667" xr:uid="{00000000-0005-0000-0000-000014030000}"/>
    <cellStyle name="Millares 41 6" xfId="668" xr:uid="{00000000-0005-0000-0000-000015030000}"/>
    <cellStyle name="Millares 41 7" xfId="669" xr:uid="{00000000-0005-0000-0000-000016030000}"/>
    <cellStyle name="Millares 41 8" xfId="670" xr:uid="{00000000-0005-0000-0000-000017030000}"/>
    <cellStyle name="Millares 41 9" xfId="671" xr:uid="{00000000-0005-0000-0000-000018030000}"/>
    <cellStyle name="Millares 42" xfId="2142" xr:uid="{00000000-0005-0000-0000-000019030000}"/>
    <cellStyle name="Millares 5" xfId="672" xr:uid="{00000000-0005-0000-0000-00001A030000}"/>
    <cellStyle name="Millares 5 2" xfId="673" xr:uid="{00000000-0005-0000-0000-00001B030000}"/>
    <cellStyle name="Millares 5 3" xfId="674" xr:uid="{00000000-0005-0000-0000-00001C030000}"/>
    <cellStyle name="Millares 5 4" xfId="675" xr:uid="{00000000-0005-0000-0000-00001D030000}"/>
    <cellStyle name="Millares 5 4 2" xfId="2125" xr:uid="{00000000-0005-0000-0000-00001E030000}"/>
    <cellStyle name="Millares 5 5" xfId="676" xr:uid="{00000000-0005-0000-0000-00001F030000}"/>
    <cellStyle name="Millares 6" xfId="677" xr:uid="{00000000-0005-0000-0000-000020030000}"/>
    <cellStyle name="Millares 6 2" xfId="678" xr:uid="{00000000-0005-0000-0000-000021030000}"/>
    <cellStyle name="Millares 6 2 2" xfId="2126" xr:uid="{00000000-0005-0000-0000-000022030000}"/>
    <cellStyle name="Millares 7" xfId="679" xr:uid="{00000000-0005-0000-0000-000023030000}"/>
    <cellStyle name="Millares 7 2" xfId="680" xr:uid="{00000000-0005-0000-0000-000024030000}"/>
    <cellStyle name="Millares 7 3" xfId="681" xr:uid="{00000000-0005-0000-0000-000025030000}"/>
    <cellStyle name="Millares 7 3 2" xfId="2128" xr:uid="{00000000-0005-0000-0000-000026030000}"/>
    <cellStyle name="Millares 7 4" xfId="2127" xr:uid="{00000000-0005-0000-0000-000027030000}"/>
    <cellStyle name="Millares 8" xfId="682" xr:uid="{00000000-0005-0000-0000-000028030000}"/>
    <cellStyle name="Millares 8 2" xfId="683" xr:uid="{00000000-0005-0000-0000-000029030000}"/>
    <cellStyle name="Millares 8 2 2" xfId="2130" xr:uid="{00000000-0005-0000-0000-00002A030000}"/>
    <cellStyle name="Millares 8 3" xfId="2129" xr:uid="{00000000-0005-0000-0000-00002B030000}"/>
    <cellStyle name="Millares 9" xfId="684" xr:uid="{00000000-0005-0000-0000-00002C030000}"/>
    <cellStyle name="Millares 9 2" xfId="685" xr:uid="{00000000-0005-0000-0000-00002D030000}"/>
    <cellStyle name="Millares 9 2 2" xfId="2131" xr:uid="{00000000-0005-0000-0000-00002E030000}"/>
    <cellStyle name="Millares 9 3" xfId="686" xr:uid="{00000000-0005-0000-0000-00002F030000}"/>
    <cellStyle name="Millares 9 3 2" xfId="2132" xr:uid="{00000000-0005-0000-0000-000030030000}"/>
    <cellStyle name="Moneda" xfId="2002" builtinId="4"/>
    <cellStyle name="Moneda [0]" xfId="687" builtinId="7"/>
    <cellStyle name="Moneda 10" xfId="688" xr:uid="{00000000-0005-0000-0000-000033030000}"/>
    <cellStyle name="Moneda 10 2" xfId="2133" xr:uid="{00000000-0005-0000-0000-000034030000}"/>
    <cellStyle name="Moneda 11" xfId="689" xr:uid="{00000000-0005-0000-0000-000035030000}"/>
    <cellStyle name="Moneda 12" xfId="690" xr:uid="{00000000-0005-0000-0000-000036030000}"/>
    <cellStyle name="Moneda 13" xfId="691" xr:uid="{00000000-0005-0000-0000-000037030000}"/>
    <cellStyle name="Moneda 2" xfId="692" xr:uid="{00000000-0005-0000-0000-000038030000}"/>
    <cellStyle name="Moneda 2 10" xfId="693" xr:uid="{00000000-0005-0000-0000-000039030000}"/>
    <cellStyle name="Moneda 2 11" xfId="694" xr:uid="{00000000-0005-0000-0000-00003A030000}"/>
    <cellStyle name="Moneda 2 12" xfId="695" xr:uid="{00000000-0005-0000-0000-00003B030000}"/>
    <cellStyle name="Moneda 2 13" xfId="696" xr:uid="{00000000-0005-0000-0000-00003C030000}"/>
    <cellStyle name="Moneda 2 14" xfId="697" xr:uid="{00000000-0005-0000-0000-00003D030000}"/>
    <cellStyle name="Moneda 2 15" xfId="698" xr:uid="{00000000-0005-0000-0000-00003E030000}"/>
    <cellStyle name="Moneda 2 16" xfId="699" xr:uid="{00000000-0005-0000-0000-00003F030000}"/>
    <cellStyle name="Moneda 2 17" xfId="700" xr:uid="{00000000-0005-0000-0000-000040030000}"/>
    <cellStyle name="Moneda 2 18" xfId="701" xr:uid="{00000000-0005-0000-0000-000041030000}"/>
    <cellStyle name="Moneda 2 19" xfId="702" xr:uid="{00000000-0005-0000-0000-000042030000}"/>
    <cellStyle name="Moneda 2 2" xfId="703" xr:uid="{00000000-0005-0000-0000-000043030000}"/>
    <cellStyle name="Moneda 2 2 10" xfId="704" xr:uid="{00000000-0005-0000-0000-000044030000}"/>
    <cellStyle name="Moneda 2 2 11" xfId="705" xr:uid="{00000000-0005-0000-0000-000045030000}"/>
    <cellStyle name="Moneda 2 2 12" xfId="706" xr:uid="{00000000-0005-0000-0000-000046030000}"/>
    <cellStyle name="Moneda 2 2 13" xfId="707" xr:uid="{00000000-0005-0000-0000-000047030000}"/>
    <cellStyle name="Moneda 2 2 14" xfId="708" xr:uid="{00000000-0005-0000-0000-000048030000}"/>
    <cellStyle name="Moneda 2 2 15" xfId="709" xr:uid="{00000000-0005-0000-0000-000049030000}"/>
    <cellStyle name="Moneda 2 2 16" xfId="710" xr:uid="{00000000-0005-0000-0000-00004A030000}"/>
    <cellStyle name="Moneda 2 2 17" xfId="711" xr:uid="{00000000-0005-0000-0000-00004B030000}"/>
    <cellStyle name="Moneda 2 2 18" xfId="712" xr:uid="{00000000-0005-0000-0000-00004C030000}"/>
    <cellStyle name="Moneda 2 2 19" xfId="713" xr:uid="{00000000-0005-0000-0000-00004D030000}"/>
    <cellStyle name="Moneda 2 2 2" xfId="714" xr:uid="{00000000-0005-0000-0000-00004E030000}"/>
    <cellStyle name="Moneda 2 2 2 2" xfId="715" xr:uid="{00000000-0005-0000-0000-00004F030000}"/>
    <cellStyle name="Moneda 2 2 2 3" xfId="716" xr:uid="{00000000-0005-0000-0000-000050030000}"/>
    <cellStyle name="Moneda 2 2 20" xfId="717" xr:uid="{00000000-0005-0000-0000-000051030000}"/>
    <cellStyle name="Moneda 2 2 21" xfId="718" xr:uid="{00000000-0005-0000-0000-000052030000}"/>
    <cellStyle name="Moneda 2 2 22" xfId="719" xr:uid="{00000000-0005-0000-0000-000053030000}"/>
    <cellStyle name="Moneda 2 2 23" xfId="720" xr:uid="{00000000-0005-0000-0000-000054030000}"/>
    <cellStyle name="Moneda 2 2 24" xfId="721" xr:uid="{00000000-0005-0000-0000-000055030000}"/>
    <cellStyle name="Moneda 2 2 25" xfId="722" xr:uid="{00000000-0005-0000-0000-000056030000}"/>
    <cellStyle name="Moneda 2 2 26" xfId="723" xr:uid="{00000000-0005-0000-0000-000057030000}"/>
    <cellStyle name="Moneda 2 2 27" xfId="724" xr:uid="{00000000-0005-0000-0000-000058030000}"/>
    <cellStyle name="Moneda 2 2 28" xfId="725" xr:uid="{00000000-0005-0000-0000-000059030000}"/>
    <cellStyle name="Moneda 2 2 29" xfId="726" xr:uid="{00000000-0005-0000-0000-00005A030000}"/>
    <cellStyle name="Moneda 2 2 3" xfId="727" xr:uid="{00000000-0005-0000-0000-00005B030000}"/>
    <cellStyle name="Moneda 2 2 30" xfId="728" xr:uid="{00000000-0005-0000-0000-00005C030000}"/>
    <cellStyle name="Moneda 2 2 31" xfId="729" xr:uid="{00000000-0005-0000-0000-00005D030000}"/>
    <cellStyle name="Moneda 2 2 32" xfId="730" xr:uid="{00000000-0005-0000-0000-00005E030000}"/>
    <cellStyle name="Moneda 2 2 33" xfId="731" xr:uid="{00000000-0005-0000-0000-00005F030000}"/>
    <cellStyle name="Moneda 2 2 33 2" xfId="732" xr:uid="{00000000-0005-0000-0000-000060030000}"/>
    <cellStyle name="Moneda 2 2 34" xfId="733" xr:uid="{00000000-0005-0000-0000-000061030000}"/>
    <cellStyle name="Moneda 2 2 35" xfId="734" xr:uid="{00000000-0005-0000-0000-000062030000}"/>
    <cellStyle name="Moneda 2 2 36" xfId="735" xr:uid="{00000000-0005-0000-0000-000063030000}"/>
    <cellStyle name="Moneda 2 2 37" xfId="736" xr:uid="{00000000-0005-0000-0000-000064030000}"/>
    <cellStyle name="Moneda 2 2 38" xfId="737" xr:uid="{00000000-0005-0000-0000-000065030000}"/>
    <cellStyle name="Moneda 2 2 39" xfId="738" xr:uid="{00000000-0005-0000-0000-000066030000}"/>
    <cellStyle name="Moneda 2 2 4" xfId="739" xr:uid="{00000000-0005-0000-0000-000067030000}"/>
    <cellStyle name="Moneda 2 2 40" xfId="740" xr:uid="{00000000-0005-0000-0000-000068030000}"/>
    <cellStyle name="Moneda 2 2 41" xfId="741" xr:uid="{00000000-0005-0000-0000-000069030000}"/>
    <cellStyle name="Moneda 2 2 42" xfId="742" xr:uid="{00000000-0005-0000-0000-00006A030000}"/>
    <cellStyle name="Moneda 2 2 43" xfId="743" xr:uid="{00000000-0005-0000-0000-00006B030000}"/>
    <cellStyle name="Moneda 2 2 44" xfId="744" xr:uid="{00000000-0005-0000-0000-00006C030000}"/>
    <cellStyle name="Moneda 2 2 45" xfId="745" xr:uid="{00000000-0005-0000-0000-00006D030000}"/>
    <cellStyle name="Moneda 2 2 46" xfId="746" xr:uid="{00000000-0005-0000-0000-00006E030000}"/>
    <cellStyle name="Moneda 2 2 47" xfId="747" xr:uid="{00000000-0005-0000-0000-00006F030000}"/>
    <cellStyle name="Moneda 2 2 48" xfId="748" xr:uid="{00000000-0005-0000-0000-000070030000}"/>
    <cellStyle name="Moneda 2 2 49" xfId="749" xr:uid="{00000000-0005-0000-0000-000071030000}"/>
    <cellStyle name="Moneda 2 2 5" xfId="750" xr:uid="{00000000-0005-0000-0000-000072030000}"/>
    <cellStyle name="Moneda 2 2 50" xfId="751" xr:uid="{00000000-0005-0000-0000-000073030000}"/>
    <cellStyle name="Moneda 2 2 51" xfId="752" xr:uid="{00000000-0005-0000-0000-000074030000}"/>
    <cellStyle name="Moneda 2 2 52" xfId="753" xr:uid="{00000000-0005-0000-0000-000075030000}"/>
    <cellStyle name="Moneda 2 2 53" xfId="754" xr:uid="{00000000-0005-0000-0000-000076030000}"/>
    <cellStyle name="Moneda 2 2 54" xfId="755" xr:uid="{00000000-0005-0000-0000-000077030000}"/>
    <cellStyle name="Moneda 2 2 55" xfId="756" xr:uid="{00000000-0005-0000-0000-000078030000}"/>
    <cellStyle name="Moneda 2 2 56" xfId="757" xr:uid="{00000000-0005-0000-0000-000079030000}"/>
    <cellStyle name="Moneda 2 2 57" xfId="758" xr:uid="{00000000-0005-0000-0000-00007A030000}"/>
    <cellStyle name="Moneda 2 2 58" xfId="759" xr:uid="{00000000-0005-0000-0000-00007B030000}"/>
    <cellStyle name="Moneda 2 2 59" xfId="760" xr:uid="{00000000-0005-0000-0000-00007C030000}"/>
    <cellStyle name="Moneda 2 2 6" xfId="761" xr:uid="{00000000-0005-0000-0000-00007D030000}"/>
    <cellStyle name="Moneda 2 2 60" xfId="762" xr:uid="{00000000-0005-0000-0000-00007E030000}"/>
    <cellStyle name="Moneda 2 2 61" xfId="763" xr:uid="{00000000-0005-0000-0000-00007F030000}"/>
    <cellStyle name="Moneda 2 2 62" xfId="764" xr:uid="{00000000-0005-0000-0000-000080030000}"/>
    <cellStyle name="Moneda 2 2 63" xfId="765" xr:uid="{00000000-0005-0000-0000-000081030000}"/>
    <cellStyle name="Moneda 2 2 64" xfId="766" xr:uid="{00000000-0005-0000-0000-000082030000}"/>
    <cellStyle name="Moneda 2 2 65" xfId="767" xr:uid="{00000000-0005-0000-0000-000083030000}"/>
    <cellStyle name="Moneda 2 2 66" xfId="768" xr:uid="{00000000-0005-0000-0000-000084030000}"/>
    <cellStyle name="Moneda 2 2 7" xfId="769" xr:uid="{00000000-0005-0000-0000-000085030000}"/>
    <cellStyle name="Moneda 2 2 8" xfId="770" xr:uid="{00000000-0005-0000-0000-000086030000}"/>
    <cellStyle name="Moneda 2 2 9" xfId="771" xr:uid="{00000000-0005-0000-0000-000087030000}"/>
    <cellStyle name="Moneda 2 20" xfId="772" xr:uid="{00000000-0005-0000-0000-000088030000}"/>
    <cellStyle name="Moneda 2 21" xfId="773" xr:uid="{00000000-0005-0000-0000-000089030000}"/>
    <cellStyle name="Moneda 2 22" xfId="774" xr:uid="{00000000-0005-0000-0000-00008A030000}"/>
    <cellStyle name="Moneda 2 23" xfId="775" xr:uid="{00000000-0005-0000-0000-00008B030000}"/>
    <cellStyle name="Moneda 2 24" xfId="776" xr:uid="{00000000-0005-0000-0000-00008C030000}"/>
    <cellStyle name="Moneda 2 25" xfId="777" xr:uid="{00000000-0005-0000-0000-00008D030000}"/>
    <cellStyle name="Moneda 2 26" xfId="778" xr:uid="{00000000-0005-0000-0000-00008E030000}"/>
    <cellStyle name="Moneda 2 27" xfId="779" xr:uid="{00000000-0005-0000-0000-00008F030000}"/>
    <cellStyle name="Moneda 2 28" xfId="780" xr:uid="{00000000-0005-0000-0000-000090030000}"/>
    <cellStyle name="Moneda 2 29" xfId="781" xr:uid="{00000000-0005-0000-0000-000091030000}"/>
    <cellStyle name="Moneda 2 3" xfId="782" xr:uid="{00000000-0005-0000-0000-000092030000}"/>
    <cellStyle name="Moneda 2 3 10" xfId="783" xr:uid="{00000000-0005-0000-0000-000093030000}"/>
    <cellStyle name="Moneda 2 3 11" xfId="784" xr:uid="{00000000-0005-0000-0000-000094030000}"/>
    <cellStyle name="Moneda 2 3 12" xfId="785" xr:uid="{00000000-0005-0000-0000-000095030000}"/>
    <cellStyle name="Moneda 2 3 13" xfId="786" xr:uid="{00000000-0005-0000-0000-000096030000}"/>
    <cellStyle name="Moneda 2 3 14" xfId="787" xr:uid="{00000000-0005-0000-0000-000097030000}"/>
    <cellStyle name="Moneda 2 3 15" xfId="788" xr:uid="{00000000-0005-0000-0000-000098030000}"/>
    <cellStyle name="Moneda 2 3 16" xfId="789" xr:uid="{00000000-0005-0000-0000-000099030000}"/>
    <cellStyle name="Moneda 2 3 17" xfId="790" xr:uid="{00000000-0005-0000-0000-00009A030000}"/>
    <cellStyle name="Moneda 2 3 18" xfId="791" xr:uid="{00000000-0005-0000-0000-00009B030000}"/>
    <cellStyle name="Moneda 2 3 19" xfId="792" xr:uid="{00000000-0005-0000-0000-00009C030000}"/>
    <cellStyle name="Moneda 2 3 2" xfId="793" xr:uid="{00000000-0005-0000-0000-00009D030000}"/>
    <cellStyle name="Moneda 2 3 2 2" xfId="794" xr:uid="{00000000-0005-0000-0000-00009E030000}"/>
    <cellStyle name="Moneda 2 3 20" xfId="795" xr:uid="{00000000-0005-0000-0000-00009F030000}"/>
    <cellStyle name="Moneda 2 3 21" xfId="796" xr:uid="{00000000-0005-0000-0000-0000A0030000}"/>
    <cellStyle name="Moneda 2 3 22" xfId="797" xr:uid="{00000000-0005-0000-0000-0000A1030000}"/>
    <cellStyle name="Moneda 2 3 23" xfId="798" xr:uid="{00000000-0005-0000-0000-0000A2030000}"/>
    <cellStyle name="Moneda 2 3 24" xfId="799" xr:uid="{00000000-0005-0000-0000-0000A3030000}"/>
    <cellStyle name="Moneda 2 3 25" xfId="800" xr:uid="{00000000-0005-0000-0000-0000A4030000}"/>
    <cellStyle name="Moneda 2 3 26" xfId="801" xr:uid="{00000000-0005-0000-0000-0000A5030000}"/>
    <cellStyle name="Moneda 2 3 27" xfId="802" xr:uid="{00000000-0005-0000-0000-0000A6030000}"/>
    <cellStyle name="Moneda 2 3 28" xfId="803" xr:uid="{00000000-0005-0000-0000-0000A7030000}"/>
    <cellStyle name="Moneda 2 3 29" xfId="804" xr:uid="{00000000-0005-0000-0000-0000A8030000}"/>
    <cellStyle name="Moneda 2 3 3" xfId="805" xr:uid="{00000000-0005-0000-0000-0000A9030000}"/>
    <cellStyle name="Moneda 2 3 30" xfId="806" xr:uid="{00000000-0005-0000-0000-0000AA030000}"/>
    <cellStyle name="Moneda 2 3 31" xfId="807" xr:uid="{00000000-0005-0000-0000-0000AB030000}"/>
    <cellStyle name="Moneda 2 3 32" xfId="808" xr:uid="{00000000-0005-0000-0000-0000AC030000}"/>
    <cellStyle name="Moneda 2 3 33" xfId="809" xr:uid="{00000000-0005-0000-0000-0000AD030000}"/>
    <cellStyle name="Moneda 2 3 4" xfId="810" xr:uid="{00000000-0005-0000-0000-0000AE030000}"/>
    <cellStyle name="Moneda 2 3 5" xfId="811" xr:uid="{00000000-0005-0000-0000-0000AF030000}"/>
    <cellStyle name="Moneda 2 3 6" xfId="812" xr:uid="{00000000-0005-0000-0000-0000B0030000}"/>
    <cellStyle name="Moneda 2 3 7" xfId="813" xr:uid="{00000000-0005-0000-0000-0000B1030000}"/>
    <cellStyle name="Moneda 2 3 8" xfId="814" xr:uid="{00000000-0005-0000-0000-0000B2030000}"/>
    <cellStyle name="Moneda 2 3 9" xfId="815" xr:uid="{00000000-0005-0000-0000-0000B3030000}"/>
    <cellStyle name="Moneda 2 30" xfId="816" xr:uid="{00000000-0005-0000-0000-0000B4030000}"/>
    <cellStyle name="Moneda 2 31" xfId="817" xr:uid="{00000000-0005-0000-0000-0000B5030000}"/>
    <cellStyle name="Moneda 2 32" xfId="818" xr:uid="{00000000-0005-0000-0000-0000B6030000}"/>
    <cellStyle name="Moneda 2 33" xfId="819" xr:uid="{00000000-0005-0000-0000-0000B7030000}"/>
    <cellStyle name="Moneda 2 34" xfId="820" xr:uid="{00000000-0005-0000-0000-0000B8030000}"/>
    <cellStyle name="Moneda 2 35" xfId="821" xr:uid="{00000000-0005-0000-0000-0000B9030000}"/>
    <cellStyle name="Moneda 2 36" xfId="822" xr:uid="{00000000-0005-0000-0000-0000BA030000}"/>
    <cellStyle name="Moneda 2 37" xfId="823" xr:uid="{00000000-0005-0000-0000-0000BB030000}"/>
    <cellStyle name="Moneda 2 38" xfId="824" xr:uid="{00000000-0005-0000-0000-0000BC030000}"/>
    <cellStyle name="Moneda 2 39" xfId="825" xr:uid="{00000000-0005-0000-0000-0000BD030000}"/>
    <cellStyle name="Moneda 2 4" xfId="826" xr:uid="{00000000-0005-0000-0000-0000BE030000}"/>
    <cellStyle name="Moneda 2 4 10" xfId="827" xr:uid="{00000000-0005-0000-0000-0000BF030000}"/>
    <cellStyle name="Moneda 2 4 11" xfId="828" xr:uid="{00000000-0005-0000-0000-0000C0030000}"/>
    <cellStyle name="Moneda 2 4 12" xfId="829" xr:uid="{00000000-0005-0000-0000-0000C1030000}"/>
    <cellStyle name="Moneda 2 4 13" xfId="830" xr:uid="{00000000-0005-0000-0000-0000C2030000}"/>
    <cellStyle name="Moneda 2 4 14" xfId="831" xr:uid="{00000000-0005-0000-0000-0000C3030000}"/>
    <cellStyle name="Moneda 2 4 15" xfId="832" xr:uid="{00000000-0005-0000-0000-0000C4030000}"/>
    <cellStyle name="Moneda 2 4 16" xfId="833" xr:uid="{00000000-0005-0000-0000-0000C5030000}"/>
    <cellStyle name="Moneda 2 4 17" xfId="834" xr:uid="{00000000-0005-0000-0000-0000C6030000}"/>
    <cellStyle name="Moneda 2 4 18" xfId="835" xr:uid="{00000000-0005-0000-0000-0000C7030000}"/>
    <cellStyle name="Moneda 2 4 19" xfId="836" xr:uid="{00000000-0005-0000-0000-0000C8030000}"/>
    <cellStyle name="Moneda 2 4 2" xfId="837" xr:uid="{00000000-0005-0000-0000-0000C9030000}"/>
    <cellStyle name="Moneda 2 4 2 2" xfId="838" xr:uid="{00000000-0005-0000-0000-0000CA030000}"/>
    <cellStyle name="Moneda 2 4 20" xfId="839" xr:uid="{00000000-0005-0000-0000-0000CB030000}"/>
    <cellStyle name="Moneda 2 4 21" xfId="840" xr:uid="{00000000-0005-0000-0000-0000CC030000}"/>
    <cellStyle name="Moneda 2 4 22" xfId="841" xr:uid="{00000000-0005-0000-0000-0000CD030000}"/>
    <cellStyle name="Moneda 2 4 23" xfId="842" xr:uid="{00000000-0005-0000-0000-0000CE030000}"/>
    <cellStyle name="Moneda 2 4 24" xfId="843" xr:uid="{00000000-0005-0000-0000-0000CF030000}"/>
    <cellStyle name="Moneda 2 4 25" xfId="844" xr:uid="{00000000-0005-0000-0000-0000D0030000}"/>
    <cellStyle name="Moneda 2 4 26" xfId="845" xr:uid="{00000000-0005-0000-0000-0000D1030000}"/>
    <cellStyle name="Moneda 2 4 27" xfId="846" xr:uid="{00000000-0005-0000-0000-0000D2030000}"/>
    <cellStyle name="Moneda 2 4 28" xfId="847" xr:uid="{00000000-0005-0000-0000-0000D3030000}"/>
    <cellStyle name="Moneda 2 4 29" xfId="848" xr:uid="{00000000-0005-0000-0000-0000D4030000}"/>
    <cellStyle name="Moneda 2 4 3" xfId="849" xr:uid="{00000000-0005-0000-0000-0000D5030000}"/>
    <cellStyle name="Moneda 2 4 30" xfId="850" xr:uid="{00000000-0005-0000-0000-0000D6030000}"/>
    <cellStyle name="Moneda 2 4 31" xfId="851" xr:uid="{00000000-0005-0000-0000-0000D7030000}"/>
    <cellStyle name="Moneda 2 4 32" xfId="852" xr:uid="{00000000-0005-0000-0000-0000D8030000}"/>
    <cellStyle name="Moneda 2 4 33" xfId="853" xr:uid="{00000000-0005-0000-0000-0000D9030000}"/>
    <cellStyle name="Moneda 2 4 4" xfId="854" xr:uid="{00000000-0005-0000-0000-0000DA030000}"/>
    <cellStyle name="Moneda 2 4 5" xfId="855" xr:uid="{00000000-0005-0000-0000-0000DB030000}"/>
    <cellStyle name="Moneda 2 4 6" xfId="856" xr:uid="{00000000-0005-0000-0000-0000DC030000}"/>
    <cellStyle name="Moneda 2 4 7" xfId="857" xr:uid="{00000000-0005-0000-0000-0000DD030000}"/>
    <cellStyle name="Moneda 2 4 8" xfId="858" xr:uid="{00000000-0005-0000-0000-0000DE030000}"/>
    <cellStyle name="Moneda 2 4 9" xfId="859" xr:uid="{00000000-0005-0000-0000-0000DF030000}"/>
    <cellStyle name="Moneda 2 40" xfId="860" xr:uid="{00000000-0005-0000-0000-0000E0030000}"/>
    <cellStyle name="Moneda 2 41" xfId="861" xr:uid="{00000000-0005-0000-0000-0000E1030000}"/>
    <cellStyle name="Moneda 2 42" xfId="862" xr:uid="{00000000-0005-0000-0000-0000E2030000}"/>
    <cellStyle name="Moneda 2 43" xfId="863" xr:uid="{00000000-0005-0000-0000-0000E3030000}"/>
    <cellStyle name="Moneda 2 44" xfId="864" xr:uid="{00000000-0005-0000-0000-0000E4030000}"/>
    <cellStyle name="Moneda 2 45" xfId="865" xr:uid="{00000000-0005-0000-0000-0000E5030000}"/>
    <cellStyle name="Moneda 2 46" xfId="866" xr:uid="{00000000-0005-0000-0000-0000E6030000}"/>
    <cellStyle name="Moneda 2 47" xfId="867" xr:uid="{00000000-0005-0000-0000-0000E7030000}"/>
    <cellStyle name="Moneda 2 48" xfId="868" xr:uid="{00000000-0005-0000-0000-0000E8030000}"/>
    <cellStyle name="Moneda 2 49" xfId="869" xr:uid="{00000000-0005-0000-0000-0000E9030000}"/>
    <cellStyle name="Moneda 2 5" xfId="870" xr:uid="{00000000-0005-0000-0000-0000EA030000}"/>
    <cellStyle name="Moneda 2 5 10" xfId="871" xr:uid="{00000000-0005-0000-0000-0000EB030000}"/>
    <cellStyle name="Moneda 2 5 11" xfId="872" xr:uid="{00000000-0005-0000-0000-0000EC030000}"/>
    <cellStyle name="Moneda 2 5 12" xfId="873" xr:uid="{00000000-0005-0000-0000-0000ED030000}"/>
    <cellStyle name="Moneda 2 5 13" xfId="874" xr:uid="{00000000-0005-0000-0000-0000EE030000}"/>
    <cellStyle name="Moneda 2 5 14" xfId="875" xr:uid="{00000000-0005-0000-0000-0000EF030000}"/>
    <cellStyle name="Moneda 2 5 15" xfId="876" xr:uid="{00000000-0005-0000-0000-0000F0030000}"/>
    <cellStyle name="Moneda 2 5 16" xfId="877" xr:uid="{00000000-0005-0000-0000-0000F1030000}"/>
    <cellStyle name="Moneda 2 5 17" xfId="878" xr:uid="{00000000-0005-0000-0000-0000F2030000}"/>
    <cellStyle name="Moneda 2 5 18" xfId="879" xr:uid="{00000000-0005-0000-0000-0000F3030000}"/>
    <cellStyle name="Moneda 2 5 19" xfId="880" xr:uid="{00000000-0005-0000-0000-0000F4030000}"/>
    <cellStyle name="Moneda 2 5 2" xfId="881" xr:uid="{00000000-0005-0000-0000-0000F5030000}"/>
    <cellStyle name="Moneda 2 5 2 2" xfId="882" xr:uid="{00000000-0005-0000-0000-0000F6030000}"/>
    <cellStyle name="Moneda 2 5 20" xfId="883" xr:uid="{00000000-0005-0000-0000-0000F7030000}"/>
    <cellStyle name="Moneda 2 5 21" xfId="884" xr:uid="{00000000-0005-0000-0000-0000F8030000}"/>
    <cellStyle name="Moneda 2 5 22" xfId="885" xr:uid="{00000000-0005-0000-0000-0000F9030000}"/>
    <cellStyle name="Moneda 2 5 23" xfId="886" xr:uid="{00000000-0005-0000-0000-0000FA030000}"/>
    <cellStyle name="Moneda 2 5 24" xfId="887" xr:uid="{00000000-0005-0000-0000-0000FB030000}"/>
    <cellStyle name="Moneda 2 5 25" xfId="888" xr:uid="{00000000-0005-0000-0000-0000FC030000}"/>
    <cellStyle name="Moneda 2 5 26" xfId="889" xr:uid="{00000000-0005-0000-0000-0000FD030000}"/>
    <cellStyle name="Moneda 2 5 27" xfId="890" xr:uid="{00000000-0005-0000-0000-0000FE030000}"/>
    <cellStyle name="Moneda 2 5 28" xfId="891" xr:uid="{00000000-0005-0000-0000-0000FF030000}"/>
    <cellStyle name="Moneda 2 5 29" xfId="892" xr:uid="{00000000-0005-0000-0000-000000040000}"/>
    <cellStyle name="Moneda 2 5 3" xfId="893" xr:uid="{00000000-0005-0000-0000-000001040000}"/>
    <cellStyle name="Moneda 2 5 30" xfId="894" xr:uid="{00000000-0005-0000-0000-000002040000}"/>
    <cellStyle name="Moneda 2 5 31" xfId="895" xr:uid="{00000000-0005-0000-0000-000003040000}"/>
    <cellStyle name="Moneda 2 5 32" xfId="896" xr:uid="{00000000-0005-0000-0000-000004040000}"/>
    <cellStyle name="Moneda 2 5 33" xfId="897" xr:uid="{00000000-0005-0000-0000-000005040000}"/>
    <cellStyle name="Moneda 2 5 4" xfId="898" xr:uid="{00000000-0005-0000-0000-000006040000}"/>
    <cellStyle name="Moneda 2 5 5" xfId="899" xr:uid="{00000000-0005-0000-0000-000007040000}"/>
    <cellStyle name="Moneda 2 5 6" xfId="900" xr:uid="{00000000-0005-0000-0000-000008040000}"/>
    <cellStyle name="Moneda 2 5 7" xfId="901" xr:uid="{00000000-0005-0000-0000-000009040000}"/>
    <cellStyle name="Moneda 2 5 8" xfId="902" xr:uid="{00000000-0005-0000-0000-00000A040000}"/>
    <cellStyle name="Moneda 2 5 9" xfId="903" xr:uid="{00000000-0005-0000-0000-00000B040000}"/>
    <cellStyle name="Moneda 2 50" xfId="904" xr:uid="{00000000-0005-0000-0000-00000C040000}"/>
    <cellStyle name="Moneda 2 51" xfId="905" xr:uid="{00000000-0005-0000-0000-00000D040000}"/>
    <cellStyle name="Moneda 2 52" xfId="906" xr:uid="{00000000-0005-0000-0000-00000E040000}"/>
    <cellStyle name="Moneda 2 53" xfId="907" xr:uid="{00000000-0005-0000-0000-00000F040000}"/>
    <cellStyle name="Moneda 2 54" xfId="908" xr:uid="{00000000-0005-0000-0000-000010040000}"/>
    <cellStyle name="Moneda 2 55" xfId="909" xr:uid="{00000000-0005-0000-0000-000011040000}"/>
    <cellStyle name="Moneda 2 56" xfId="910" xr:uid="{00000000-0005-0000-0000-000012040000}"/>
    <cellStyle name="Moneda 2 57" xfId="911" xr:uid="{00000000-0005-0000-0000-000013040000}"/>
    <cellStyle name="Moneda 2 58" xfId="912" xr:uid="{00000000-0005-0000-0000-000014040000}"/>
    <cellStyle name="Moneda 2 59" xfId="913" xr:uid="{00000000-0005-0000-0000-000015040000}"/>
    <cellStyle name="Moneda 2 6" xfId="914" xr:uid="{00000000-0005-0000-0000-000016040000}"/>
    <cellStyle name="Moneda 2 6 2" xfId="915" xr:uid="{00000000-0005-0000-0000-000017040000}"/>
    <cellStyle name="Moneda 2 6 2 2" xfId="916" xr:uid="{00000000-0005-0000-0000-000018040000}"/>
    <cellStyle name="Moneda 2 60" xfId="917" xr:uid="{00000000-0005-0000-0000-000019040000}"/>
    <cellStyle name="Moneda 2 61" xfId="918" xr:uid="{00000000-0005-0000-0000-00001A040000}"/>
    <cellStyle name="Moneda 2 62" xfId="919" xr:uid="{00000000-0005-0000-0000-00001B040000}"/>
    <cellStyle name="Moneda 2 63" xfId="920" xr:uid="{00000000-0005-0000-0000-00001C040000}"/>
    <cellStyle name="Moneda 2 64" xfId="921" xr:uid="{00000000-0005-0000-0000-00001D040000}"/>
    <cellStyle name="Moneda 2 65" xfId="922" xr:uid="{00000000-0005-0000-0000-00001E040000}"/>
    <cellStyle name="Moneda 2 66" xfId="923" xr:uid="{00000000-0005-0000-0000-00001F040000}"/>
    <cellStyle name="Moneda 2 67" xfId="924" xr:uid="{00000000-0005-0000-0000-000020040000}"/>
    <cellStyle name="Moneda 2 68" xfId="925" xr:uid="{00000000-0005-0000-0000-000021040000}"/>
    <cellStyle name="Moneda 2 69" xfId="2134" xr:uid="{00000000-0005-0000-0000-000022040000}"/>
    <cellStyle name="Moneda 2 7" xfId="926" xr:uid="{00000000-0005-0000-0000-000023040000}"/>
    <cellStyle name="Moneda 2 7 2" xfId="927" xr:uid="{00000000-0005-0000-0000-000024040000}"/>
    <cellStyle name="Moneda 2 8" xfId="928" xr:uid="{00000000-0005-0000-0000-000025040000}"/>
    <cellStyle name="Moneda 2 9" xfId="929" xr:uid="{00000000-0005-0000-0000-000026040000}"/>
    <cellStyle name="Moneda 3" xfId="930" xr:uid="{00000000-0005-0000-0000-000027040000}"/>
    <cellStyle name="Moneda 3 10" xfId="931" xr:uid="{00000000-0005-0000-0000-000028040000}"/>
    <cellStyle name="Moneda 3 11" xfId="932" xr:uid="{00000000-0005-0000-0000-000029040000}"/>
    <cellStyle name="Moneda 3 12" xfId="933" xr:uid="{00000000-0005-0000-0000-00002A040000}"/>
    <cellStyle name="Moneda 3 13" xfId="934" xr:uid="{00000000-0005-0000-0000-00002B040000}"/>
    <cellStyle name="Moneda 3 14" xfId="935" xr:uid="{00000000-0005-0000-0000-00002C040000}"/>
    <cellStyle name="Moneda 3 15" xfId="936" xr:uid="{00000000-0005-0000-0000-00002D040000}"/>
    <cellStyle name="Moneda 3 16" xfId="937" xr:uid="{00000000-0005-0000-0000-00002E040000}"/>
    <cellStyle name="Moneda 3 17" xfId="938" xr:uid="{00000000-0005-0000-0000-00002F040000}"/>
    <cellStyle name="Moneda 3 18" xfId="939" xr:uid="{00000000-0005-0000-0000-000030040000}"/>
    <cellStyle name="Moneda 3 19" xfId="940" xr:uid="{00000000-0005-0000-0000-000031040000}"/>
    <cellStyle name="Moneda 3 2" xfId="941" xr:uid="{00000000-0005-0000-0000-000032040000}"/>
    <cellStyle name="Moneda 3 2 10" xfId="942" xr:uid="{00000000-0005-0000-0000-000033040000}"/>
    <cellStyle name="Moneda 3 2 11" xfId="943" xr:uid="{00000000-0005-0000-0000-000034040000}"/>
    <cellStyle name="Moneda 3 2 12" xfId="944" xr:uid="{00000000-0005-0000-0000-000035040000}"/>
    <cellStyle name="Moneda 3 2 13" xfId="945" xr:uid="{00000000-0005-0000-0000-000036040000}"/>
    <cellStyle name="Moneda 3 2 14" xfId="946" xr:uid="{00000000-0005-0000-0000-000037040000}"/>
    <cellStyle name="Moneda 3 2 15" xfId="947" xr:uid="{00000000-0005-0000-0000-000038040000}"/>
    <cellStyle name="Moneda 3 2 16" xfId="948" xr:uid="{00000000-0005-0000-0000-000039040000}"/>
    <cellStyle name="Moneda 3 2 17" xfId="949" xr:uid="{00000000-0005-0000-0000-00003A040000}"/>
    <cellStyle name="Moneda 3 2 18" xfId="950" xr:uid="{00000000-0005-0000-0000-00003B040000}"/>
    <cellStyle name="Moneda 3 2 19" xfId="951" xr:uid="{00000000-0005-0000-0000-00003C040000}"/>
    <cellStyle name="Moneda 3 2 2" xfId="952" xr:uid="{00000000-0005-0000-0000-00003D040000}"/>
    <cellStyle name="Moneda 3 2 2 2" xfId="953" xr:uid="{00000000-0005-0000-0000-00003E040000}"/>
    <cellStyle name="Moneda 3 2 2 3" xfId="954" xr:uid="{00000000-0005-0000-0000-00003F040000}"/>
    <cellStyle name="Moneda 3 2 20" xfId="955" xr:uid="{00000000-0005-0000-0000-000040040000}"/>
    <cellStyle name="Moneda 3 2 21" xfId="956" xr:uid="{00000000-0005-0000-0000-000041040000}"/>
    <cellStyle name="Moneda 3 2 22" xfId="957" xr:uid="{00000000-0005-0000-0000-000042040000}"/>
    <cellStyle name="Moneda 3 2 23" xfId="958" xr:uid="{00000000-0005-0000-0000-000043040000}"/>
    <cellStyle name="Moneda 3 2 24" xfId="959" xr:uid="{00000000-0005-0000-0000-000044040000}"/>
    <cellStyle name="Moneda 3 2 25" xfId="960" xr:uid="{00000000-0005-0000-0000-000045040000}"/>
    <cellStyle name="Moneda 3 2 26" xfId="961" xr:uid="{00000000-0005-0000-0000-000046040000}"/>
    <cellStyle name="Moneda 3 2 27" xfId="962" xr:uid="{00000000-0005-0000-0000-000047040000}"/>
    <cellStyle name="Moneda 3 2 28" xfId="963" xr:uid="{00000000-0005-0000-0000-000048040000}"/>
    <cellStyle name="Moneda 3 2 29" xfId="964" xr:uid="{00000000-0005-0000-0000-000049040000}"/>
    <cellStyle name="Moneda 3 2 3" xfId="965" xr:uid="{00000000-0005-0000-0000-00004A040000}"/>
    <cellStyle name="Moneda 3 2 3 2" xfId="966" xr:uid="{00000000-0005-0000-0000-00004B040000}"/>
    <cellStyle name="Moneda 3 2 3 3" xfId="967" xr:uid="{00000000-0005-0000-0000-00004C040000}"/>
    <cellStyle name="Moneda 3 2 30" xfId="968" xr:uid="{00000000-0005-0000-0000-00004D040000}"/>
    <cellStyle name="Moneda 3 2 31" xfId="969" xr:uid="{00000000-0005-0000-0000-00004E040000}"/>
    <cellStyle name="Moneda 3 2 32" xfId="970" xr:uid="{00000000-0005-0000-0000-00004F040000}"/>
    <cellStyle name="Moneda 3 2 33" xfId="971" xr:uid="{00000000-0005-0000-0000-000050040000}"/>
    <cellStyle name="Moneda 3 2 34" xfId="972" xr:uid="{00000000-0005-0000-0000-000051040000}"/>
    <cellStyle name="Moneda 3 2 35" xfId="973" xr:uid="{00000000-0005-0000-0000-000052040000}"/>
    <cellStyle name="Moneda 3 2 36" xfId="974" xr:uid="{00000000-0005-0000-0000-000053040000}"/>
    <cellStyle name="Moneda 3 2 37" xfId="975" xr:uid="{00000000-0005-0000-0000-000054040000}"/>
    <cellStyle name="Moneda 3 2 38" xfId="976" xr:uid="{00000000-0005-0000-0000-000055040000}"/>
    <cellStyle name="Moneda 3 2 39" xfId="977" xr:uid="{00000000-0005-0000-0000-000056040000}"/>
    <cellStyle name="Moneda 3 2 4" xfId="978" xr:uid="{00000000-0005-0000-0000-000057040000}"/>
    <cellStyle name="Moneda 3 2 4 2" xfId="979" xr:uid="{00000000-0005-0000-0000-000058040000}"/>
    <cellStyle name="Moneda 3 2 4 3" xfId="980" xr:uid="{00000000-0005-0000-0000-000059040000}"/>
    <cellStyle name="Moneda 3 2 40" xfId="981" xr:uid="{00000000-0005-0000-0000-00005A040000}"/>
    <cellStyle name="Moneda 3 2 41" xfId="982" xr:uid="{00000000-0005-0000-0000-00005B040000}"/>
    <cellStyle name="Moneda 3 2 42" xfId="983" xr:uid="{00000000-0005-0000-0000-00005C040000}"/>
    <cellStyle name="Moneda 3 2 43" xfId="984" xr:uid="{00000000-0005-0000-0000-00005D040000}"/>
    <cellStyle name="Moneda 3 2 44" xfId="985" xr:uid="{00000000-0005-0000-0000-00005E040000}"/>
    <cellStyle name="Moneda 3 2 45" xfId="986" xr:uid="{00000000-0005-0000-0000-00005F040000}"/>
    <cellStyle name="Moneda 3 2 46" xfId="987" xr:uid="{00000000-0005-0000-0000-000060040000}"/>
    <cellStyle name="Moneda 3 2 47" xfId="988" xr:uid="{00000000-0005-0000-0000-000061040000}"/>
    <cellStyle name="Moneda 3 2 48" xfId="989" xr:uid="{00000000-0005-0000-0000-000062040000}"/>
    <cellStyle name="Moneda 3 2 49" xfId="990" xr:uid="{00000000-0005-0000-0000-000063040000}"/>
    <cellStyle name="Moneda 3 2 5" xfId="991" xr:uid="{00000000-0005-0000-0000-000064040000}"/>
    <cellStyle name="Moneda 3 2 50" xfId="992" xr:uid="{00000000-0005-0000-0000-000065040000}"/>
    <cellStyle name="Moneda 3 2 51" xfId="993" xr:uid="{00000000-0005-0000-0000-000066040000}"/>
    <cellStyle name="Moneda 3 2 52" xfId="994" xr:uid="{00000000-0005-0000-0000-000067040000}"/>
    <cellStyle name="Moneda 3 2 53" xfId="995" xr:uid="{00000000-0005-0000-0000-000068040000}"/>
    <cellStyle name="Moneda 3 2 54" xfId="996" xr:uid="{00000000-0005-0000-0000-000069040000}"/>
    <cellStyle name="Moneda 3 2 55" xfId="997" xr:uid="{00000000-0005-0000-0000-00006A040000}"/>
    <cellStyle name="Moneda 3 2 56" xfId="998" xr:uid="{00000000-0005-0000-0000-00006B040000}"/>
    <cellStyle name="Moneda 3 2 57" xfId="999" xr:uid="{00000000-0005-0000-0000-00006C040000}"/>
    <cellStyle name="Moneda 3 2 58" xfId="1000" xr:uid="{00000000-0005-0000-0000-00006D040000}"/>
    <cellStyle name="Moneda 3 2 59" xfId="1001" xr:uid="{00000000-0005-0000-0000-00006E040000}"/>
    <cellStyle name="Moneda 3 2 6" xfId="1002" xr:uid="{00000000-0005-0000-0000-00006F040000}"/>
    <cellStyle name="Moneda 3 2 60" xfId="1003" xr:uid="{00000000-0005-0000-0000-000070040000}"/>
    <cellStyle name="Moneda 3 2 61" xfId="1004" xr:uid="{00000000-0005-0000-0000-000071040000}"/>
    <cellStyle name="Moneda 3 2 62" xfId="1005" xr:uid="{00000000-0005-0000-0000-000072040000}"/>
    <cellStyle name="Moneda 3 2 63" xfId="1006" xr:uid="{00000000-0005-0000-0000-000073040000}"/>
    <cellStyle name="Moneda 3 2 64" xfId="1007" xr:uid="{00000000-0005-0000-0000-000074040000}"/>
    <cellStyle name="Moneda 3 2 65" xfId="1008" xr:uid="{00000000-0005-0000-0000-000075040000}"/>
    <cellStyle name="Moneda 3 2 7" xfId="1009" xr:uid="{00000000-0005-0000-0000-000076040000}"/>
    <cellStyle name="Moneda 3 2 8" xfId="1010" xr:uid="{00000000-0005-0000-0000-000077040000}"/>
    <cellStyle name="Moneda 3 2 9" xfId="1011" xr:uid="{00000000-0005-0000-0000-000078040000}"/>
    <cellStyle name="Moneda 3 20" xfId="1012" xr:uid="{00000000-0005-0000-0000-000079040000}"/>
    <cellStyle name="Moneda 3 21" xfId="1013" xr:uid="{00000000-0005-0000-0000-00007A040000}"/>
    <cellStyle name="Moneda 3 22" xfId="1014" xr:uid="{00000000-0005-0000-0000-00007B040000}"/>
    <cellStyle name="Moneda 3 23" xfId="1015" xr:uid="{00000000-0005-0000-0000-00007C040000}"/>
    <cellStyle name="Moneda 3 24" xfId="1016" xr:uid="{00000000-0005-0000-0000-00007D040000}"/>
    <cellStyle name="Moneda 3 25" xfId="1017" xr:uid="{00000000-0005-0000-0000-00007E040000}"/>
    <cellStyle name="Moneda 3 26" xfId="1018" xr:uid="{00000000-0005-0000-0000-00007F040000}"/>
    <cellStyle name="Moneda 3 27" xfId="1019" xr:uid="{00000000-0005-0000-0000-000080040000}"/>
    <cellStyle name="Moneda 3 28" xfId="1020" xr:uid="{00000000-0005-0000-0000-000081040000}"/>
    <cellStyle name="Moneda 3 29" xfId="1021" xr:uid="{00000000-0005-0000-0000-000082040000}"/>
    <cellStyle name="Moneda 3 3" xfId="1022" xr:uid="{00000000-0005-0000-0000-000083040000}"/>
    <cellStyle name="Moneda 3 3 10" xfId="1023" xr:uid="{00000000-0005-0000-0000-000084040000}"/>
    <cellStyle name="Moneda 3 3 11" xfId="1024" xr:uid="{00000000-0005-0000-0000-000085040000}"/>
    <cellStyle name="Moneda 3 3 12" xfId="1025" xr:uid="{00000000-0005-0000-0000-000086040000}"/>
    <cellStyle name="Moneda 3 3 13" xfId="1026" xr:uid="{00000000-0005-0000-0000-000087040000}"/>
    <cellStyle name="Moneda 3 3 14" xfId="1027" xr:uid="{00000000-0005-0000-0000-000088040000}"/>
    <cellStyle name="Moneda 3 3 15" xfId="1028" xr:uid="{00000000-0005-0000-0000-000089040000}"/>
    <cellStyle name="Moneda 3 3 16" xfId="1029" xr:uid="{00000000-0005-0000-0000-00008A040000}"/>
    <cellStyle name="Moneda 3 3 17" xfId="1030" xr:uid="{00000000-0005-0000-0000-00008B040000}"/>
    <cellStyle name="Moneda 3 3 18" xfId="1031" xr:uid="{00000000-0005-0000-0000-00008C040000}"/>
    <cellStyle name="Moneda 3 3 19" xfId="1032" xr:uid="{00000000-0005-0000-0000-00008D040000}"/>
    <cellStyle name="Moneda 3 3 2" xfId="1033" xr:uid="{00000000-0005-0000-0000-00008E040000}"/>
    <cellStyle name="Moneda 3 3 2 2" xfId="1034" xr:uid="{00000000-0005-0000-0000-00008F040000}"/>
    <cellStyle name="Moneda 3 3 2 3" xfId="1035" xr:uid="{00000000-0005-0000-0000-000090040000}"/>
    <cellStyle name="Moneda 3 3 20" xfId="1036" xr:uid="{00000000-0005-0000-0000-000091040000}"/>
    <cellStyle name="Moneda 3 3 21" xfId="1037" xr:uid="{00000000-0005-0000-0000-000092040000}"/>
    <cellStyle name="Moneda 3 3 22" xfId="1038" xr:uid="{00000000-0005-0000-0000-000093040000}"/>
    <cellStyle name="Moneda 3 3 23" xfId="1039" xr:uid="{00000000-0005-0000-0000-000094040000}"/>
    <cellStyle name="Moneda 3 3 24" xfId="1040" xr:uid="{00000000-0005-0000-0000-000095040000}"/>
    <cellStyle name="Moneda 3 3 25" xfId="1041" xr:uid="{00000000-0005-0000-0000-000096040000}"/>
    <cellStyle name="Moneda 3 3 26" xfId="1042" xr:uid="{00000000-0005-0000-0000-000097040000}"/>
    <cellStyle name="Moneda 3 3 27" xfId="1043" xr:uid="{00000000-0005-0000-0000-000098040000}"/>
    <cellStyle name="Moneda 3 3 28" xfId="1044" xr:uid="{00000000-0005-0000-0000-000099040000}"/>
    <cellStyle name="Moneda 3 3 29" xfId="1045" xr:uid="{00000000-0005-0000-0000-00009A040000}"/>
    <cellStyle name="Moneda 3 3 3" xfId="1046" xr:uid="{00000000-0005-0000-0000-00009B040000}"/>
    <cellStyle name="Moneda 3 3 30" xfId="1047" xr:uid="{00000000-0005-0000-0000-00009C040000}"/>
    <cellStyle name="Moneda 3 3 31" xfId="1048" xr:uid="{00000000-0005-0000-0000-00009D040000}"/>
    <cellStyle name="Moneda 3 3 32" xfId="1049" xr:uid="{00000000-0005-0000-0000-00009E040000}"/>
    <cellStyle name="Moneda 3 3 33" xfId="1050" xr:uid="{00000000-0005-0000-0000-00009F040000}"/>
    <cellStyle name="Moneda 3 3 34" xfId="1051" xr:uid="{00000000-0005-0000-0000-0000A0040000}"/>
    <cellStyle name="Moneda 3 3 35" xfId="1052" xr:uid="{00000000-0005-0000-0000-0000A1040000}"/>
    <cellStyle name="Moneda 3 3 36" xfId="1053" xr:uid="{00000000-0005-0000-0000-0000A2040000}"/>
    <cellStyle name="Moneda 3 3 37" xfId="1054" xr:uid="{00000000-0005-0000-0000-0000A3040000}"/>
    <cellStyle name="Moneda 3 3 38" xfId="1055" xr:uid="{00000000-0005-0000-0000-0000A4040000}"/>
    <cellStyle name="Moneda 3 3 39" xfId="1056" xr:uid="{00000000-0005-0000-0000-0000A5040000}"/>
    <cellStyle name="Moneda 3 3 4" xfId="1057" xr:uid="{00000000-0005-0000-0000-0000A6040000}"/>
    <cellStyle name="Moneda 3 3 40" xfId="1058" xr:uid="{00000000-0005-0000-0000-0000A7040000}"/>
    <cellStyle name="Moneda 3 3 41" xfId="1059" xr:uid="{00000000-0005-0000-0000-0000A8040000}"/>
    <cellStyle name="Moneda 3 3 42" xfId="1060" xr:uid="{00000000-0005-0000-0000-0000A9040000}"/>
    <cellStyle name="Moneda 3 3 43" xfId="1061" xr:uid="{00000000-0005-0000-0000-0000AA040000}"/>
    <cellStyle name="Moneda 3 3 44" xfId="1062" xr:uid="{00000000-0005-0000-0000-0000AB040000}"/>
    <cellStyle name="Moneda 3 3 45" xfId="1063" xr:uid="{00000000-0005-0000-0000-0000AC040000}"/>
    <cellStyle name="Moneda 3 3 46" xfId="1064" xr:uid="{00000000-0005-0000-0000-0000AD040000}"/>
    <cellStyle name="Moneda 3 3 47" xfId="1065" xr:uid="{00000000-0005-0000-0000-0000AE040000}"/>
    <cellStyle name="Moneda 3 3 48" xfId="1066" xr:uid="{00000000-0005-0000-0000-0000AF040000}"/>
    <cellStyle name="Moneda 3 3 49" xfId="1067" xr:uid="{00000000-0005-0000-0000-0000B0040000}"/>
    <cellStyle name="Moneda 3 3 5" xfId="1068" xr:uid="{00000000-0005-0000-0000-0000B1040000}"/>
    <cellStyle name="Moneda 3 3 50" xfId="1069" xr:uid="{00000000-0005-0000-0000-0000B2040000}"/>
    <cellStyle name="Moneda 3 3 51" xfId="1070" xr:uid="{00000000-0005-0000-0000-0000B3040000}"/>
    <cellStyle name="Moneda 3 3 52" xfId="1071" xr:uid="{00000000-0005-0000-0000-0000B4040000}"/>
    <cellStyle name="Moneda 3 3 53" xfId="1072" xr:uid="{00000000-0005-0000-0000-0000B5040000}"/>
    <cellStyle name="Moneda 3 3 54" xfId="1073" xr:uid="{00000000-0005-0000-0000-0000B6040000}"/>
    <cellStyle name="Moneda 3 3 55" xfId="1074" xr:uid="{00000000-0005-0000-0000-0000B7040000}"/>
    <cellStyle name="Moneda 3 3 56" xfId="1075" xr:uid="{00000000-0005-0000-0000-0000B8040000}"/>
    <cellStyle name="Moneda 3 3 57" xfId="1076" xr:uid="{00000000-0005-0000-0000-0000B9040000}"/>
    <cellStyle name="Moneda 3 3 58" xfId="1077" xr:uid="{00000000-0005-0000-0000-0000BA040000}"/>
    <cellStyle name="Moneda 3 3 59" xfId="1078" xr:uid="{00000000-0005-0000-0000-0000BB040000}"/>
    <cellStyle name="Moneda 3 3 6" xfId="1079" xr:uid="{00000000-0005-0000-0000-0000BC040000}"/>
    <cellStyle name="Moneda 3 3 60" xfId="1080" xr:uid="{00000000-0005-0000-0000-0000BD040000}"/>
    <cellStyle name="Moneda 3 3 61" xfId="1081" xr:uid="{00000000-0005-0000-0000-0000BE040000}"/>
    <cellStyle name="Moneda 3 3 62" xfId="1082" xr:uid="{00000000-0005-0000-0000-0000BF040000}"/>
    <cellStyle name="Moneda 3 3 63" xfId="1083" xr:uid="{00000000-0005-0000-0000-0000C0040000}"/>
    <cellStyle name="Moneda 3 3 64" xfId="1084" xr:uid="{00000000-0005-0000-0000-0000C1040000}"/>
    <cellStyle name="Moneda 3 3 65" xfId="1085" xr:uid="{00000000-0005-0000-0000-0000C2040000}"/>
    <cellStyle name="Moneda 3 3 7" xfId="1086" xr:uid="{00000000-0005-0000-0000-0000C3040000}"/>
    <cellStyle name="Moneda 3 3 8" xfId="1087" xr:uid="{00000000-0005-0000-0000-0000C4040000}"/>
    <cellStyle name="Moneda 3 3 9" xfId="1088" xr:uid="{00000000-0005-0000-0000-0000C5040000}"/>
    <cellStyle name="Moneda 3 30" xfId="1089" xr:uid="{00000000-0005-0000-0000-0000C6040000}"/>
    <cellStyle name="Moneda 3 31" xfId="1090" xr:uid="{00000000-0005-0000-0000-0000C7040000}"/>
    <cellStyle name="Moneda 3 32" xfId="1091" xr:uid="{00000000-0005-0000-0000-0000C8040000}"/>
    <cellStyle name="Moneda 3 33" xfId="1092" xr:uid="{00000000-0005-0000-0000-0000C9040000}"/>
    <cellStyle name="Moneda 3 34" xfId="1093" xr:uid="{00000000-0005-0000-0000-0000CA040000}"/>
    <cellStyle name="Moneda 3 35" xfId="1094" xr:uid="{00000000-0005-0000-0000-0000CB040000}"/>
    <cellStyle name="Moneda 3 36" xfId="1095" xr:uid="{00000000-0005-0000-0000-0000CC040000}"/>
    <cellStyle name="Moneda 3 36 2" xfId="1096" xr:uid="{00000000-0005-0000-0000-0000CD040000}"/>
    <cellStyle name="Moneda 3 37" xfId="1097" xr:uid="{00000000-0005-0000-0000-0000CE040000}"/>
    <cellStyle name="Moneda 3 38" xfId="1098" xr:uid="{00000000-0005-0000-0000-0000CF040000}"/>
    <cellStyle name="Moneda 3 39" xfId="1099" xr:uid="{00000000-0005-0000-0000-0000D0040000}"/>
    <cellStyle name="Moneda 3 4" xfId="1100" xr:uid="{00000000-0005-0000-0000-0000D1040000}"/>
    <cellStyle name="Moneda 3 4 10" xfId="1101" xr:uid="{00000000-0005-0000-0000-0000D2040000}"/>
    <cellStyle name="Moneda 3 4 11" xfId="1102" xr:uid="{00000000-0005-0000-0000-0000D3040000}"/>
    <cellStyle name="Moneda 3 4 12" xfId="1103" xr:uid="{00000000-0005-0000-0000-0000D4040000}"/>
    <cellStyle name="Moneda 3 4 13" xfId="1104" xr:uid="{00000000-0005-0000-0000-0000D5040000}"/>
    <cellStyle name="Moneda 3 4 14" xfId="1105" xr:uid="{00000000-0005-0000-0000-0000D6040000}"/>
    <cellStyle name="Moneda 3 4 15" xfId="1106" xr:uid="{00000000-0005-0000-0000-0000D7040000}"/>
    <cellStyle name="Moneda 3 4 16" xfId="1107" xr:uid="{00000000-0005-0000-0000-0000D8040000}"/>
    <cellStyle name="Moneda 3 4 17" xfId="1108" xr:uid="{00000000-0005-0000-0000-0000D9040000}"/>
    <cellStyle name="Moneda 3 4 18" xfId="1109" xr:uid="{00000000-0005-0000-0000-0000DA040000}"/>
    <cellStyle name="Moneda 3 4 19" xfId="1110" xr:uid="{00000000-0005-0000-0000-0000DB040000}"/>
    <cellStyle name="Moneda 3 4 2" xfId="1111" xr:uid="{00000000-0005-0000-0000-0000DC040000}"/>
    <cellStyle name="Moneda 3 4 20" xfId="1112" xr:uid="{00000000-0005-0000-0000-0000DD040000}"/>
    <cellStyle name="Moneda 3 4 21" xfId="1113" xr:uid="{00000000-0005-0000-0000-0000DE040000}"/>
    <cellStyle name="Moneda 3 4 22" xfId="1114" xr:uid="{00000000-0005-0000-0000-0000DF040000}"/>
    <cellStyle name="Moneda 3 4 23" xfId="1115" xr:uid="{00000000-0005-0000-0000-0000E0040000}"/>
    <cellStyle name="Moneda 3 4 24" xfId="1116" xr:uid="{00000000-0005-0000-0000-0000E1040000}"/>
    <cellStyle name="Moneda 3 4 25" xfId="1117" xr:uid="{00000000-0005-0000-0000-0000E2040000}"/>
    <cellStyle name="Moneda 3 4 26" xfId="1118" xr:uid="{00000000-0005-0000-0000-0000E3040000}"/>
    <cellStyle name="Moneda 3 4 27" xfId="1119" xr:uid="{00000000-0005-0000-0000-0000E4040000}"/>
    <cellStyle name="Moneda 3 4 28" xfId="1120" xr:uid="{00000000-0005-0000-0000-0000E5040000}"/>
    <cellStyle name="Moneda 3 4 29" xfId="1121" xr:uid="{00000000-0005-0000-0000-0000E6040000}"/>
    <cellStyle name="Moneda 3 4 3" xfId="1122" xr:uid="{00000000-0005-0000-0000-0000E7040000}"/>
    <cellStyle name="Moneda 3 4 30" xfId="1123" xr:uid="{00000000-0005-0000-0000-0000E8040000}"/>
    <cellStyle name="Moneda 3 4 31" xfId="1124" xr:uid="{00000000-0005-0000-0000-0000E9040000}"/>
    <cellStyle name="Moneda 3 4 32" xfId="1125" xr:uid="{00000000-0005-0000-0000-0000EA040000}"/>
    <cellStyle name="Moneda 3 4 33" xfId="1126" xr:uid="{00000000-0005-0000-0000-0000EB040000}"/>
    <cellStyle name="Moneda 3 4 34" xfId="1127" xr:uid="{00000000-0005-0000-0000-0000EC040000}"/>
    <cellStyle name="Moneda 3 4 35" xfId="1128" xr:uid="{00000000-0005-0000-0000-0000ED040000}"/>
    <cellStyle name="Moneda 3 4 36" xfId="1129" xr:uid="{00000000-0005-0000-0000-0000EE040000}"/>
    <cellStyle name="Moneda 3 4 37" xfId="1130" xr:uid="{00000000-0005-0000-0000-0000EF040000}"/>
    <cellStyle name="Moneda 3 4 38" xfId="1131" xr:uid="{00000000-0005-0000-0000-0000F0040000}"/>
    <cellStyle name="Moneda 3 4 39" xfId="1132" xr:uid="{00000000-0005-0000-0000-0000F1040000}"/>
    <cellStyle name="Moneda 3 4 4" xfId="1133" xr:uid="{00000000-0005-0000-0000-0000F2040000}"/>
    <cellStyle name="Moneda 3 4 40" xfId="1134" xr:uid="{00000000-0005-0000-0000-0000F3040000}"/>
    <cellStyle name="Moneda 3 4 41" xfId="1135" xr:uid="{00000000-0005-0000-0000-0000F4040000}"/>
    <cellStyle name="Moneda 3 4 42" xfId="1136" xr:uid="{00000000-0005-0000-0000-0000F5040000}"/>
    <cellStyle name="Moneda 3 4 43" xfId="1137" xr:uid="{00000000-0005-0000-0000-0000F6040000}"/>
    <cellStyle name="Moneda 3 4 44" xfId="1138" xr:uid="{00000000-0005-0000-0000-0000F7040000}"/>
    <cellStyle name="Moneda 3 4 45" xfId="1139" xr:uid="{00000000-0005-0000-0000-0000F8040000}"/>
    <cellStyle name="Moneda 3 4 46" xfId="1140" xr:uid="{00000000-0005-0000-0000-0000F9040000}"/>
    <cellStyle name="Moneda 3 4 47" xfId="1141" xr:uid="{00000000-0005-0000-0000-0000FA040000}"/>
    <cellStyle name="Moneda 3 4 48" xfId="1142" xr:uid="{00000000-0005-0000-0000-0000FB040000}"/>
    <cellStyle name="Moneda 3 4 49" xfId="1143" xr:uid="{00000000-0005-0000-0000-0000FC040000}"/>
    <cellStyle name="Moneda 3 4 5" xfId="1144" xr:uid="{00000000-0005-0000-0000-0000FD040000}"/>
    <cellStyle name="Moneda 3 4 50" xfId="1145" xr:uid="{00000000-0005-0000-0000-0000FE040000}"/>
    <cellStyle name="Moneda 3 4 51" xfId="1146" xr:uid="{00000000-0005-0000-0000-0000FF040000}"/>
    <cellStyle name="Moneda 3 4 52" xfId="1147" xr:uid="{00000000-0005-0000-0000-000000050000}"/>
    <cellStyle name="Moneda 3 4 53" xfId="1148" xr:uid="{00000000-0005-0000-0000-000001050000}"/>
    <cellStyle name="Moneda 3 4 54" xfId="1149" xr:uid="{00000000-0005-0000-0000-000002050000}"/>
    <cellStyle name="Moneda 3 4 55" xfId="1150" xr:uid="{00000000-0005-0000-0000-000003050000}"/>
    <cellStyle name="Moneda 3 4 56" xfId="1151" xr:uid="{00000000-0005-0000-0000-000004050000}"/>
    <cellStyle name="Moneda 3 4 57" xfId="1152" xr:uid="{00000000-0005-0000-0000-000005050000}"/>
    <cellStyle name="Moneda 3 4 58" xfId="1153" xr:uid="{00000000-0005-0000-0000-000006050000}"/>
    <cellStyle name="Moneda 3 4 59" xfId="1154" xr:uid="{00000000-0005-0000-0000-000007050000}"/>
    <cellStyle name="Moneda 3 4 6" xfId="1155" xr:uid="{00000000-0005-0000-0000-000008050000}"/>
    <cellStyle name="Moneda 3 4 60" xfId="1156" xr:uid="{00000000-0005-0000-0000-000009050000}"/>
    <cellStyle name="Moneda 3 4 61" xfId="1157" xr:uid="{00000000-0005-0000-0000-00000A050000}"/>
    <cellStyle name="Moneda 3 4 62" xfId="1158" xr:uid="{00000000-0005-0000-0000-00000B050000}"/>
    <cellStyle name="Moneda 3 4 63" xfId="1159" xr:uid="{00000000-0005-0000-0000-00000C050000}"/>
    <cellStyle name="Moneda 3 4 64" xfId="1160" xr:uid="{00000000-0005-0000-0000-00000D050000}"/>
    <cellStyle name="Moneda 3 4 65" xfId="1161" xr:uid="{00000000-0005-0000-0000-00000E050000}"/>
    <cellStyle name="Moneda 3 4 7" xfId="1162" xr:uid="{00000000-0005-0000-0000-00000F050000}"/>
    <cellStyle name="Moneda 3 4 8" xfId="1163" xr:uid="{00000000-0005-0000-0000-000010050000}"/>
    <cellStyle name="Moneda 3 4 9" xfId="1164" xr:uid="{00000000-0005-0000-0000-000011050000}"/>
    <cellStyle name="Moneda 3 40" xfId="1165" xr:uid="{00000000-0005-0000-0000-000012050000}"/>
    <cellStyle name="Moneda 3 41" xfId="1166" xr:uid="{00000000-0005-0000-0000-000013050000}"/>
    <cellStyle name="Moneda 3 42" xfId="1167" xr:uid="{00000000-0005-0000-0000-000014050000}"/>
    <cellStyle name="Moneda 3 43" xfId="1168" xr:uid="{00000000-0005-0000-0000-000015050000}"/>
    <cellStyle name="Moneda 3 44" xfId="1169" xr:uid="{00000000-0005-0000-0000-000016050000}"/>
    <cellStyle name="Moneda 3 45" xfId="1170" xr:uid="{00000000-0005-0000-0000-000017050000}"/>
    <cellStyle name="Moneda 3 46" xfId="1171" xr:uid="{00000000-0005-0000-0000-000018050000}"/>
    <cellStyle name="Moneda 3 47" xfId="1172" xr:uid="{00000000-0005-0000-0000-000019050000}"/>
    <cellStyle name="Moneda 3 48" xfId="1173" xr:uid="{00000000-0005-0000-0000-00001A050000}"/>
    <cellStyle name="Moneda 3 49" xfId="1174" xr:uid="{00000000-0005-0000-0000-00001B050000}"/>
    <cellStyle name="Moneda 3 5" xfId="1175" xr:uid="{00000000-0005-0000-0000-00001C050000}"/>
    <cellStyle name="Moneda 3 5 10" xfId="1176" xr:uid="{00000000-0005-0000-0000-00001D050000}"/>
    <cellStyle name="Moneda 3 5 11" xfId="1177" xr:uid="{00000000-0005-0000-0000-00001E050000}"/>
    <cellStyle name="Moneda 3 5 12" xfId="1178" xr:uid="{00000000-0005-0000-0000-00001F050000}"/>
    <cellStyle name="Moneda 3 5 13" xfId="1179" xr:uid="{00000000-0005-0000-0000-000020050000}"/>
    <cellStyle name="Moneda 3 5 14" xfId="1180" xr:uid="{00000000-0005-0000-0000-000021050000}"/>
    <cellStyle name="Moneda 3 5 15" xfId="1181" xr:uid="{00000000-0005-0000-0000-000022050000}"/>
    <cellStyle name="Moneda 3 5 16" xfId="1182" xr:uid="{00000000-0005-0000-0000-000023050000}"/>
    <cellStyle name="Moneda 3 5 17" xfId="1183" xr:uid="{00000000-0005-0000-0000-000024050000}"/>
    <cellStyle name="Moneda 3 5 18" xfId="1184" xr:uid="{00000000-0005-0000-0000-000025050000}"/>
    <cellStyle name="Moneda 3 5 19" xfId="1185" xr:uid="{00000000-0005-0000-0000-000026050000}"/>
    <cellStyle name="Moneda 3 5 2" xfId="1186" xr:uid="{00000000-0005-0000-0000-000027050000}"/>
    <cellStyle name="Moneda 3 5 2 2" xfId="1187" xr:uid="{00000000-0005-0000-0000-000028050000}"/>
    <cellStyle name="Moneda 3 5 20" xfId="1188" xr:uid="{00000000-0005-0000-0000-000029050000}"/>
    <cellStyle name="Moneda 3 5 21" xfId="1189" xr:uid="{00000000-0005-0000-0000-00002A050000}"/>
    <cellStyle name="Moneda 3 5 22" xfId="1190" xr:uid="{00000000-0005-0000-0000-00002B050000}"/>
    <cellStyle name="Moneda 3 5 23" xfId="1191" xr:uid="{00000000-0005-0000-0000-00002C050000}"/>
    <cellStyle name="Moneda 3 5 24" xfId="1192" xr:uid="{00000000-0005-0000-0000-00002D050000}"/>
    <cellStyle name="Moneda 3 5 25" xfId="1193" xr:uid="{00000000-0005-0000-0000-00002E050000}"/>
    <cellStyle name="Moneda 3 5 26" xfId="1194" xr:uid="{00000000-0005-0000-0000-00002F050000}"/>
    <cellStyle name="Moneda 3 5 27" xfId="1195" xr:uid="{00000000-0005-0000-0000-000030050000}"/>
    <cellStyle name="Moneda 3 5 28" xfId="1196" xr:uid="{00000000-0005-0000-0000-000031050000}"/>
    <cellStyle name="Moneda 3 5 29" xfId="1197" xr:uid="{00000000-0005-0000-0000-000032050000}"/>
    <cellStyle name="Moneda 3 5 3" xfId="1198" xr:uid="{00000000-0005-0000-0000-000033050000}"/>
    <cellStyle name="Moneda 3 5 30" xfId="1199" xr:uid="{00000000-0005-0000-0000-000034050000}"/>
    <cellStyle name="Moneda 3 5 31" xfId="1200" xr:uid="{00000000-0005-0000-0000-000035050000}"/>
    <cellStyle name="Moneda 3 5 32" xfId="1201" xr:uid="{00000000-0005-0000-0000-000036050000}"/>
    <cellStyle name="Moneda 3 5 33" xfId="1202" xr:uid="{00000000-0005-0000-0000-000037050000}"/>
    <cellStyle name="Moneda 3 5 4" xfId="1203" xr:uid="{00000000-0005-0000-0000-000038050000}"/>
    <cellStyle name="Moneda 3 5 5" xfId="1204" xr:uid="{00000000-0005-0000-0000-000039050000}"/>
    <cellStyle name="Moneda 3 5 6" xfId="1205" xr:uid="{00000000-0005-0000-0000-00003A050000}"/>
    <cellStyle name="Moneda 3 5 7" xfId="1206" xr:uid="{00000000-0005-0000-0000-00003B050000}"/>
    <cellStyle name="Moneda 3 5 8" xfId="1207" xr:uid="{00000000-0005-0000-0000-00003C050000}"/>
    <cellStyle name="Moneda 3 5 9" xfId="1208" xr:uid="{00000000-0005-0000-0000-00003D050000}"/>
    <cellStyle name="Moneda 3 50" xfId="1209" xr:uid="{00000000-0005-0000-0000-00003E050000}"/>
    <cellStyle name="Moneda 3 51" xfId="1210" xr:uid="{00000000-0005-0000-0000-00003F050000}"/>
    <cellStyle name="Moneda 3 52" xfId="1211" xr:uid="{00000000-0005-0000-0000-000040050000}"/>
    <cellStyle name="Moneda 3 53" xfId="1212" xr:uid="{00000000-0005-0000-0000-000041050000}"/>
    <cellStyle name="Moneda 3 54" xfId="1213" xr:uid="{00000000-0005-0000-0000-000042050000}"/>
    <cellStyle name="Moneda 3 55" xfId="1214" xr:uid="{00000000-0005-0000-0000-000043050000}"/>
    <cellStyle name="Moneda 3 56" xfId="1215" xr:uid="{00000000-0005-0000-0000-000044050000}"/>
    <cellStyle name="Moneda 3 57" xfId="1216" xr:uid="{00000000-0005-0000-0000-000045050000}"/>
    <cellStyle name="Moneda 3 58" xfId="1217" xr:uid="{00000000-0005-0000-0000-000046050000}"/>
    <cellStyle name="Moneda 3 59" xfId="1218" xr:uid="{00000000-0005-0000-0000-000047050000}"/>
    <cellStyle name="Moneda 3 6" xfId="1219" xr:uid="{00000000-0005-0000-0000-000048050000}"/>
    <cellStyle name="Moneda 3 6 2" xfId="1220" xr:uid="{00000000-0005-0000-0000-000049050000}"/>
    <cellStyle name="Moneda 3 6 3" xfId="1221" xr:uid="{00000000-0005-0000-0000-00004A050000}"/>
    <cellStyle name="Moneda 3 6 4" xfId="1222" xr:uid="{00000000-0005-0000-0000-00004B050000}"/>
    <cellStyle name="Moneda 3 60" xfId="1223" xr:uid="{00000000-0005-0000-0000-00004C050000}"/>
    <cellStyle name="Moneda 3 61" xfId="1224" xr:uid="{00000000-0005-0000-0000-00004D050000}"/>
    <cellStyle name="Moneda 3 62" xfId="1225" xr:uid="{00000000-0005-0000-0000-00004E050000}"/>
    <cellStyle name="Moneda 3 63" xfId="1226" xr:uid="{00000000-0005-0000-0000-00004F050000}"/>
    <cellStyle name="Moneda 3 64" xfId="1227" xr:uid="{00000000-0005-0000-0000-000050050000}"/>
    <cellStyle name="Moneda 3 65" xfId="1228" xr:uid="{00000000-0005-0000-0000-000051050000}"/>
    <cellStyle name="Moneda 3 66" xfId="1229" xr:uid="{00000000-0005-0000-0000-000052050000}"/>
    <cellStyle name="Moneda 3 67" xfId="1230" xr:uid="{00000000-0005-0000-0000-000053050000}"/>
    <cellStyle name="Moneda 3 68" xfId="1231" xr:uid="{00000000-0005-0000-0000-000054050000}"/>
    <cellStyle name="Moneda 3 69" xfId="1232" xr:uid="{00000000-0005-0000-0000-000055050000}"/>
    <cellStyle name="Moneda 3 7" xfId="1233" xr:uid="{00000000-0005-0000-0000-000056050000}"/>
    <cellStyle name="Moneda 3 7 2" xfId="1234" xr:uid="{00000000-0005-0000-0000-000057050000}"/>
    <cellStyle name="Moneda 3 70" xfId="2135" xr:uid="{00000000-0005-0000-0000-000058050000}"/>
    <cellStyle name="Moneda 3 8" xfId="1235" xr:uid="{00000000-0005-0000-0000-000059050000}"/>
    <cellStyle name="Moneda 3 9" xfId="1236" xr:uid="{00000000-0005-0000-0000-00005A050000}"/>
    <cellStyle name="Moneda 4" xfId="1237" xr:uid="{00000000-0005-0000-0000-00005B050000}"/>
    <cellStyle name="Moneda 4 10" xfId="1238" xr:uid="{00000000-0005-0000-0000-00005C050000}"/>
    <cellStyle name="Moneda 4 11" xfId="1239" xr:uid="{00000000-0005-0000-0000-00005D050000}"/>
    <cellStyle name="Moneda 4 12" xfId="1240" xr:uid="{00000000-0005-0000-0000-00005E050000}"/>
    <cellStyle name="Moneda 4 13" xfId="1241" xr:uid="{00000000-0005-0000-0000-00005F050000}"/>
    <cellStyle name="Moneda 4 14" xfId="1242" xr:uid="{00000000-0005-0000-0000-000060050000}"/>
    <cellStyle name="Moneda 4 15" xfId="1243" xr:uid="{00000000-0005-0000-0000-000061050000}"/>
    <cellStyle name="Moneda 4 16" xfId="1244" xr:uid="{00000000-0005-0000-0000-000062050000}"/>
    <cellStyle name="Moneda 4 17" xfId="1245" xr:uid="{00000000-0005-0000-0000-000063050000}"/>
    <cellStyle name="Moneda 4 18" xfId="1246" xr:uid="{00000000-0005-0000-0000-000064050000}"/>
    <cellStyle name="Moneda 4 19" xfId="1247" xr:uid="{00000000-0005-0000-0000-000065050000}"/>
    <cellStyle name="Moneda 4 2" xfId="1248" xr:uid="{00000000-0005-0000-0000-000066050000}"/>
    <cellStyle name="Moneda 4 2 10" xfId="1249" xr:uid="{00000000-0005-0000-0000-000067050000}"/>
    <cellStyle name="Moneda 4 2 11" xfId="1250" xr:uid="{00000000-0005-0000-0000-000068050000}"/>
    <cellStyle name="Moneda 4 2 12" xfId="1251" xr:uid="{00000000-0005-0000-0000-000069050000}"/>
    <cellStyle name="Moneda 4 2 13" xfId="1252" xr:uid="{00000000-0005-0000-0000-00006A050000}"/>
    <cellStyle name="Moneda 4 2 14" xfId="1253" xr:uid="{00000000-0005-0000-0000-00006B050000}"/>
    <cellStyle name="Moneda 4 2 15" xfId="1254" xr:uid="{00000000-0005-0000-0000-00006C050000}"/>
    <cellStyle name="Moneda 4 2 16" xfId="1255" xr:uid="{00000000-0005-0000-0000-00006D050000}"/>
    <cellStyle name="Moneda 4 2 17" xfId="1256" xr:uid="{00000000-0005-0000-0000-00006E050000}"/>
    <cellStyle name="Moneda 4 2 18" xfId="1257" xr:uid="{00000000-0005-0000-0000-00006F050000}"/>
    <cellStyle name="Moneda 4 2 19" xfId="1258" xr:uid="{00000000-0005-0000-0000-000070050000}"/>
    <cellStyle name="Moneda 4 2 2" xfId="1259" xr:uid="{00000000-0005-0000-0000-000071050000}"/>
    <cellStyle name="Moneda 4 2 20" xfId="1260" xr:uid="{00000000-0005-0000-0000-000072050000}"/>
    <cellStyle name="Moneda 4 2 21" xfId="1261" xr:uid="{00000000-0005-0000-0000-000073050000}"/>
    <cellStyle name="Moneda 4 2 22" xfId="1262" xr:uid="{00000000-0005-0000-0000-000074050000}"/>
    <cellStyle name="Moneda 4 2 23" xfId="1263" xr:uid="{00000000-0005-0000-0000-000075050000}"/>
    <cellStyle name="Moneda 4 2 24" xfId="1264" xr:uid="{00000000-0005-0000-0000-000076050000}"/>
    <cellStyle name="Moneda 4 2 25" xfId="1265" xr:uid="{00000000-0005-0000-0000-000077050000}"/>
    <cellStyle name="Moneda 4 2 26" xfId="1266" xr:uid="{00000000-0005-0000-0000-000078050000}"/>
    <cellStyle name="Moneda 4 2 27" xfId="1267" xr:uid="{00000000-0005-0000-0000-000079050000}"/>
    <cellStyle name="Moneda 4 2 28" xfId="1268" xr:uid="{00000000-0005-0000-0000-00007A050000}"/>
    <cellStyle name="Moneda 4 2 29" xfId="1269" xr:uid="{00000000-0005-0000-0000-00007B050000}"/>
    <cellStyle name="Moneda 4 2 3" xfId="1270" xr:uid="{00000000-0005-0000-0000-00007C050000}"/>
    <cellStyle name="Moneda 4 2 30" xfId="1271" xr:uid="{00000000-0005-0000-0000-00007D050000}"/>
    <cellStyle name="Moneda 4 2 31" xfId="1272" xr:uid="{00000000-0005-0000-0000-00007E050000}"/>
    <cellStyle name="Moneda 4 2 32" xfId="1273" xr:uid="{00000000-0005-0000-0000-00007F050000}"/>
    <cellStyle name="Moneda 4 2 33" xfId="1274" xr:uid="{00000000-0005-0000-0000-000080050000}"/>
    <cellStyle name="Moneda 4 2 34" xfId="1275" xr:uid="{00000000-0005-0000-0000-000081050000}"/>
    <cellStyle name="Moneda 4 2 35" xfId="1276" xr:uid="{00000000-0005-0000-0000-000082050000}"/>
    <cellStyle name="Moneda 4 2 36" xfId="1277" xr:uid="{00000000-0005-0000-0000-000083050000}"/>
    <cellStyle name="Moneda 4 2 37" xfId="1278" xr:uid="{00000000-0005-0000-0000-000084050000}"/>
    <cellStyle name="Moneda 4 2 38" xfId="1279" xr:uid="{00000000-0005-0000-0000-000085050000}"/>
    <cellStyle name="Moneda 4 2 39" xfId="1280" xr:uid="{00000000-0005-0000-0000-000086050000}"/>
    <cellStyle name="Moneda 4 2 4" xfId="1281" xr:uid="{00000000-0005-0000-0000-000087050000}"/>
    <cellStyle name="Moneda 4 2 40" xfId="1282" xr:uid="{00000000-0005-0000-0000-000088050000}"/>
    <cellStyle name="Moneda 4 2 41" xfId="1283" xr:uid="{00000000-0005-0000-0000-000089050000}"/>
    <cellStyle name="Moneda 4 2 42" xfId="1284" xr:uid="{00000000-0005-0000-0000-00008A050000}"/>
    <cellStyle name="Moneda 4 2 43" xfId="1285" xr:uid="{00000000-0005-0000-0000-00008B050000}"/>
    <cellStyle name="Moneda 4 2 44" xfId="1286" xr:uid="{00000000-0005-0000-0000-00008C050000}"/>
    <cellStyle name="Moneda 4 2 45" xfId="1287" xr:uid="{00000000-0005-0000-0000-00008D050000}"/>
    <cellStyle name="Moneda 4 2 46" xfId="1288" xr:uid="{00000000-0005-0000-0000-00008E050000}"/>
    <cellStyle name="Moneda 4 2 47" xfId="1289" xr:uid="{00000000-0005-0000-0000-00008F050000}"/>
    <cellStyle name="Moneda 4 2 48" xfId="1290" xr:uid="{00000000-0005-0000-0000-000090050000}"/>
    <cellStyle name="Moneda 4 2 49" xfId="1291" xr:uid="{00000000-0005-0000-0000-000091050000}"/>
    <cellStyle name="Moneda 4 2 5" xfId="1292" xr:uid="{00000000-0005-0000-0000-000092050000}"/>
    <cellStyle name="Moneda 4 2 50" xfId="1293" xr:uid="{00000000-0005-0000-0000-000093050000}"/>
    <cellStyle name="Moneda 4 2 51" xfId="1294" xr:uid="{00000000-0005-0000-0000-000094050000}"/>
    <cellStyle name="Moneda 4 2 52" xfId="1295" xr:uid="{00000000-0005-0000-0000-000095050000}"/>
    <cellStyle name="Moneda 4 2 53" xfId="1296" xr:uid="{00000000-0005-0000-0000-000096050000}"/>
    <cellStyle name="Moneda 4 2 54" xfId="1297" xr:uid="{00000000-0005-0000-0000-000097050000}"/>
    <cellStyle name="Moneda 4 2 55" xfId="1298" xr:uid="{00000000-0005-0000-0000-000098050000}"/>
    <cellStyle name="Moneda 4 2 56" xfId="1299" xr:uid="{00000000-0005-0000-0000-000099050000}"/>
    <cellStyle name="Moneda 4 2 57" xfId="1300" xr:uid="{00000000-0005-0000-0000-00009A050000}"/>
    <cellStyle name="Moneda 4 2 58" xfId="1301" xr:uid="{00000000-0005-0000-0000-00009B050000}"/>
    <cellStyle name="Moneda 4 2 59" xfId="1302" xr:uid="{00000000-0005-0000-0000-00009C050000}"/>
    <cellStyle name="Moneda 4 2 6" xfId="1303" xr:uid="{00000000-0005-0000-0000-00009D050000}"/>
    <cellStyle name="Moneda 4 2 60" xfId="1304" xr:uid="{00000000-0005-0000-0000-00009E050000}"/>
    <cellStyle name="Moneda 4 2 61" xfId="1305" xr:uid="{00000000-0005-0000-0000-00009F050000}"/>
    <cellStyle name="Moneda 4 2 62" xfId="1306" xr:uid="{00000000-0005-0000-0000-0000A0050000}"/>
    <cellStyle name="Moneda 4 2 63" xfId="1307" xr:uid="{00000000-0005-0000-0000-0000A1050000}"/>
    <cellStyle name="Moneda 4 2 64" xfId="1308" xr:uid="{00000000-0005-0000-0000-0000A2050000}"/>
    <cellStyle name="Moneda 4 2 65" xfId="1309" xr:uid="{00000000-0005-0000-0000-0000A3050000}"/>
    <cellStyle name="Moneda 4 2 7" xfId="1310" xr:uid="{00000000-0005-0000-0000-0000A4050000}"/>
    <cellStyle name="Moneda 4 2 8" xfId="1311" xr:uid="{00000000-0005-0000-0000-0000A5050000}"/>
    <cellStyle name="Moneda 4 2 9" xfId="1312" xr:uid="{00000000-0005-0000-0000-0000A6050000}"/>
    <cellStyle name="Moneda 4 20" xfId="1313" xr:uid="{00000000-0005-0000-0000-0000A7050000}"/>
    <cellStyle name="Moneda 4 21" xfId="1314" xr:uid="{00000000-0005-0000-0000-0000A8050000}"/>
    <cellStyle name="Moneda 4 22" xfId="1315" xr:uid="{00000000-0005-0000-0000-0000A9050000}"/>
    <cellStyle name="Moneda 4 23" xfId="1316" xr:uid="{00000000-0005-0000-0000-0000AA050000}"/>
    <cellStyle name="Moneda 4 24" xfId="1317" xr:uid="{00000000-0005-0000-0000-0000AB050000}"/>
    <cellStyle name="Moneda 4 25" xfId="1318" xr:uid="{00000000-0005-0000-0000-0000AC050000}"/>
    <cellStyle name="Moneda 4 26" xfId="1319" xr:uid="{00000000-0005-0000-0000-0000AD050000}"/>
    <cellStyle name="Moneda 4 27" xfId="1320" xr:uid="{00000000-0005-0000-0000-0000AE050000}"/>
    <cellStyle name="Moneda 4 28" xfId="1321" xr:uid="{00000000-0005-0000-0000-0000AF050000}"/>
    <cellStyle name="Moneda 4 29" xfId="1322" xr:uid="{00000000-0005-0000-0000-0000B0050000}"/>
    <cellStyle name="Moneda 4 3" xfId="1323" xr:uid="{00000000-0005-0000-0000-0000B1050000}"/>
    <cellStyle name="Moneda 4 3 10" xfId="1324" xr:uid="{00000000-0005-0000-0000-0000B2050000}"/>
    <cellStyle name="Moneda 4 3 11" xfId="1325" xr:uid="{00000000-0005-0000-0000-0000B3050000}"/>
    <cellStyle name="Moneda 4 3 12" xfId="1326" xr:uid="{00000000-0005-0000-0000-0000B4050000}"/>
    <cellStyle name="Moneda 4 3 13" xfId="1327" xr:uid="{00000000-0005-0000-0000-0000B5050000}"/>
    <cellStyle name="Moneda 4 3 14" xfId="1328" xr:uid="{00000000-0005-0000-0000-0000B6050000}"/>
    <cellStyle name="Moneda 4 3 15" xfId="1329" xr:uid="{00000000-0005-0000-0000-0000B7050000}"/>
    <cellStyle name="Moneda 4 3 16" xfId="1330" xr:uid="{00000000-0005-0000-0000-0000B8050000}"/>
    <cellStyle name="Moneda 4 3 17" xfId="1331" xr:uid="{00000000-0005-0000-0000-0000B9050000}"/>
    <cellStyle name="Moneda 4 3 18" xfId="1332" xr:uid="{00000000-0005-0000-0000-0000BA050000}"/>
    <cellStyle name="Moneda 4 3 19" xfId="1333" xr:uid="{00000000-0005-0000-0000-0000BB050000}"/>
    <cellStyle name="Moneda 4 3 2" xfId="1334" xr:uid="{00000000-0005-0000-0000-0000BC050000}"/>
    <cellStyle name="Moneda 4 3 20" xfId="1335" xr:uid="{00000000-0005-0000-0000-0000BD050000}"/>
    <cellStyle name="Moneda 4 3 21" xfId="1336" xr:uid="{00000000-0005-0000-0000-0000BE050000}"/>
    <cellStyle name="Moneda 4 3 22" xfId="1337" xr:uid="{00000000-0005-0000-0000-0000BF050000}"/>
    <cellStyle name="Moneda 4 3 23" xfId="1338" xr:uid="{00000000-0005-0000-0000-0000C0050000}"/>
    <cellStyle name="Moneda 4 3 24" xfId="1339" xr:uid="{00000000-0005-0000-0000-0000C1050000}"/>
    <cellStyle name="Moneda 4 3 25" xfId="1340" xr:uid="{00000000-0005-0000-0000-0000C2050000}"/>
    <cellStyle name="Moneda 4 3 26" xfId="1341" xr:uid="{00000000-0005-0000-0000-0000C3050000}"/>
    <cellStyle name="Moneda 4 3 27" xfId="1342" xr:uid="{00000000-0005-0000-0000-0000C4050000}"/>
    <cellStyle name="Moneda 4 3 28" xfId="1343" xr:uid="{00000000-0005-0000-0000-0000C5050000}"/>
    <cellStyle name="Moneda 4 3 29" xfId="1344" xr:uid="{00000000-0005-0000-0000-0000C6050000}"/>
    <cellStyle name="Moneda 4 3 3" xfId="1345" xr:uid="{00000000-0005-0000-0000-0000C7050000}"/>
    <cellStyle name="Moneda 4 3 30" xfId="1346" xr:uid="{00000000-0005-0000-0000-0000C8050000}"/>
    <cellStyle name="Moneda 4 3 31" xfId="1347" xr:uid="{00000000-0005-0000-0000-0000C9050000}"/>
    <cellStyle name="Moneda 4 3 32" xfId="1348" xr:uid="{00000000-0005-0000-0000-0000CA050000}"/>
    <cellStyle name="Moneda 4 3 33" xfId="1349" xr:uid="{00000000-0005-0000-0000-0000CB050000}"/>
    <cellStyle name="Moneda 4 3 34" xfId="1350" xr:uid="{00000000-0005-0000-0000-0000CC050000}"/>
    <cellStyle name="Moneda 4 3 35" xfId="1351" xr:uid="{00000000-0005-0000-0000-0000CD050000}"/>
    <cellStyle name="Moneda 4 3 36" xfId="1352" xr:uid="{00000000-0005-0000-0000-0000CE050000}"/>
    <cellStyle name="Moneda 4 3 37" xfId="1353" xr:uid="{00000000-0005-0000-0000-0000CF050000}"/>
    <cellStyle name="Moneda 4 3 38" xfId="1354" xr:uid="{00000000-0005-0000-0000-0000D0050000}"/>
    <cellStyle name="Moneda 4 3 39" xfId="1355" xr:uid="{00000000-0005-0000-0000-0000D1050000}"/>
    <cellStyle name="Moneda 4 3 4" xfId="1356" xr:uid="{00000000-0005-0000-0000-0000D2050000}"/>
    <cellStyle name="Moneda 4 3 40" xfId="1357" xr:uid="{00000000-0005-0000-0000-0000D3050000}"/>
    <cellStyle name="Moneda 4 3 41" xfId="1358" xr:uid="{00000000-0005-0000-0000-0000D4050000}"/>
    <cellStyle name="Moneda 4 3 42" xfId="1359" xr:uid="{00000000-0005-0000-0000-0000D5050000}"/>
    <cellStyle name="Moneda 4 3 43" xfId="1360" xr:uid="{00000000-0005-0000-0000-0000D6050000}"/>
    <cellStyle name="Moneda 4 3 44" xfId="1361" xr:uid="{00000000-0005-0000-0000-0000D7050000}"/>
    <cellStyle name="Moneda 4 3 45" xfId="1362" xr:uid="{00000000-0005-0000-0000-0000D8050000}"/>
    <cellStyle name="Moneda 4 3 46" xfId="1363" xr:uid="{00000000-0005-0000-0000-0000D9050000}"/>
    <cellStyle name="Moneda 4 3 47" xfId="1364" xr:uid="{00000000-0005-0000-0000-0000DA050000}"/>
    <cellStyle name="Moneda 4 3 48" xfId="1365" xr:uid="{00000000-0005-0000-0000-0000DB050000}"/>
    <cellStyle name="Moneda 4 3 49" xfId="1366" xr:uid="{00000000-0005-0000-0000-0000DC050000}"/>
    <cellStyle name="Moneda 4 3 5" xfId="1367" xr:uid="{00000000-0005-0000-0000-0000DD050000}"/>
    <cellStyle name="Moneda 4 3 50" xfId="1368" xr:uid="{00000000-0005-0000-0000-0000DE050000}"/>
    <cellStyle name="Moneda 4 3 51" xfId="1369" xr:uid="{00000000-0005-0000-0000-0000DF050000}"/>
    <cellStyle name="Moneda 4 3 52" xfId="1370" xr:uid="{00000000-0005-0000-0000-0000E0050000}"/>
    <cellStyle name="Moneda 4 3 53" xfId="1371" xr:uid="{00000000-0005-0000-0000-0000E1050000}"/>
    <cellStyle name="Moneda 4 3 54" xfId="1372" xr:uid="{00000000-0005-0000-0000-0000E2050000}"/>
    <cellStyle name="Moneda 4 3 55" xfId="1373" xr:uid="{00000000-0005-0000-0000-0000E3050000}"/>
    <cellStyle name="Moneda 4 3 56" xfId="1374" xr:uid="{00000000-0005-0000-0000-0000E4050000}"/>
    <cellStyle name="Moneda 4 3 57" xfId="1375" xr:uid="{00000000-0005-0000-0000-0000E5050000}"/>
    <cellStyle name="Moneda 4 3 58" xfId="1376" xr:uid="{00000000-0005-0000-0000-0000E6050000}"/>
    <cellStyle name="Moneda 4 3 59" xfId="1377" xr:uid="{00000000-0005-0000-0000-0000E7050000}"/>
    <cellStyle name="Moneda 4 3 6" xfId="1378" xr:uid="{00000000-0005-0000-0000-0000E8050000}"/>
    <cellStyle name="Moneda 4 3 60" xfId="1379" xr:uid="{00000000-0005-0000-0000-0000E9050000}"/>
    <cellStyle name="Moneda 4 3 61" xfId="1380" xr:uid="{00000000-0005-0000-0000-0000EA050000}"/>
    <cellStyle name="Moneda 4 3 62" xfId="1381" xr:uid="{00000000-0005-0000-0000-0000EB050000}"/>
    <cellStyle name="Moneda 4 3 63" xfId="1382" xr:uid="{00000000-0005-0000-0000-0000EC050000}"/>
    <cellStyle name="Moneda 4 3 64" xfId="1383" xr:uid="{00000000-0005-0000-0000-0000ED050000}"/>
    <cellStyle name="Moneda 4 3 65" xfId="1384" xr:uid="{00000000-0005-0000-0000-0000EE050000}"/>
    <cellStyle name="Moneda 4 3 7" xfId="1385" xr:uid="{00000000-0005-0000-0000-0000EF050000}"/>
    <cellStyle name="Moneda 4 3 8" xfId="1386" xr:uid="{00000000-0005-0000-0000-0000F0050000}"/>
    <cellStyle name="Moneda 4 3 9" xfId="1387" xr:uid="{00000000-0005-0000-0000-0000F1050000}"/>
    <cellStyle name="Moneda 4 30" xfId="1388" xr:uid="{00000000-0005-0000-0000-0000F2050000}"/>
    <cellStyle name="Moneda 4 31" xfId="1389" xr:uid="{00000000-0005-0000-0000-0000F3050000}"/>
    <cellStyle name="Moneda 4 32" xfId="1390" xr:uid="{00000000-0005-0000-0000-0000F4050000}"/>
    <cellStyle name="Moneda 4 33" xfId="1391" xr:uid="{00000000-0005-0000-0000-0000F5050000}"/>
    <cellStyle name="Moneda 4 34" xfId="1392" xr:uid="{00000000-0005-0000-0000-0000F6050000}"/>
    <cellStyle name="Moneda 4 35" xfId="1393" xr:uid="{00000000-0005-0000-0000-0000F7050000}"/>
    <cellStyle name="Moneda 4 36" xfId="1394" xr:uid="{00000000-0005-0000-0000-0000F8050000}"/>
    <cellStyle name="Moneda 4 37" xfId="1395" xr:uid="{00000000-0005-0000-0000-0000F9050000}"/>
    <cellStyle name="Moneda 4 38" xfId="1396" xr:uid="{00000000-0005-0000-0000-0000FA050000}"/>
    <cellStyle name="Moneda 4 39" xfId="1397" xr:uid="{00000000-0005-0000-0000-0000FB050000}"/>
    <cellStyle name="Moneda 4 4" xfId="1398" xr:uid="{00000000-0005-0000-0000-0000FC050000}"/>
    <cellStyle name="Moneda 4 4 10" xfId="1399" xr:uid="{00000000-0005-0000-0000-0000FD050000}"/>
    <cellStyle name="Moneda 4 4 11" xfId="1400" xr:uid="{00000000-0005-0000-0000-0000FE050000}"/>
    <cellStyle name="Moneda 4 4 12" xfId="1401" xr:uid="{00000000-0005-0000-0000-0000FF050000}"/>
    <cellStyle name="Moneda 4 4 13" xfId="1402" xr:uid="{00000000-0005-0000-0000-000000060000}"/>
    <cellStyle name="Moneda 4 4 14" xfId="1403" xr:uid="{00000000-0005-0000-0000-000001060000}"/>
    <cellStyle name="Moneda 4 4 15" xfId="1404" xr:uid="{00000000-0005-0000-0000-000002060000}"/>
    <cellStyle name="Moneda 4 4 16" xfId="1405" xr:uid="{00000000-0005-0000-0000-000003060000}"/>
    <cellStyle name="Moneda 4 4 17" xfId="1406" xr:uid="{00000000-0005-0000-0000-000004060000}"/>
    <cellStyle name="Moneda 4 4 18" xfId="1407" xr:uid="{00000000-0005-0000-0000-000005060000}"/>
    <cellStyle name="Moneda 4 4 19" xfId="1408" xr:uid="{00000000-0005-0000-0000-000006060000}"/>
    <cellStyle name="Moneda 4 4 2" xfId="1409" xr:uid="{00000000-0005-0000-0000-000007060000}"/>
    <cellStyle name="Moneda 4 4 20" xfId="1410" xr:uid="{00000000-0005-0000-0000-000008060000}"/>
    <cellStyle name="Moneda 4 4 21" xfId="1411" xr:uid="{00000000-0005-0000-0000-000009060000}"/>
    <cellStyle name="Moneda 4 4 22" xfId="1412" xr:uid="{00000000-0005-0000-0000-00000A060000}"/>
    <cellStyle name="Moneda 4 4 23" xfId="1413" xr:uid="{00000000-0005-0000-0000-00000B060000}"/>
    <cellStyle name="Moneda 4 4 24" xfId="1414" xr:uid="{00000000-0005-0000-0000-00000C060000}"/>
    <cellStyle name="Moneda 4 4 25" xfId="1415" xr:uid="{00000000-0005-0000-0000-00000D060000}"/>
    <cellStyle name="Moneda 4 4 26" xfId="1416" xr:uid="{00000000-0005-0000-0000-00000E060000}"/>
    <cellStyle name="Moneda 4 4 27" xfId="1417" xr:uid="{00000000-0005-0000-0000-00000F060000}"/>
    <cellStyle name="Moneda 4 4 28" xfId="1418" xr:uid="{00000000-0005-0000-0000-000010060000}"/>
    <cellStyle name="Moneda 4 4 29" xfId="1419" xr:uid="{00000000-0005-0000-0000-000011060000}"/>
    <cellStyle name="Moneda 4 4 3" xfId="1420" xr:uid="{00000000-0005-0000-0000-000012060000}"/>
    <cellStyle name="Moneda 4 4 30" xfId="1421" xr:uid="{00000000-0005-0000-0000-000013060000}"/>
    <cellStyle name="Moneda 4 4 31" xfId="1422" xr:uid="{00000000-0005-0000-0000-000014060000}"/>
    <cellStyle name="Moneda 4 4 32" xfId="1423" xr:uid="{00000000-0005-0000-0000-000015060000}"/>
    <cellStyle name="Moneda 4 4 33" xfId="1424" xr:uid="{00000000-0005-0000-0000-000016060000}"/>
    <cellStyle name="Moneda 4 4 34" xfId="1425" xr:uid="{00000000-0005-0000-0000-000017060000}"/>
    <cellStyle name="Moneda 4 4 35" xfId="1426" xr:uid="{00000000-0005-0000-0000-000018060000}"/>
    <cellStyle name="Moneda 4 4 36" xfId="1427" xr:uid="{00000000-0005-0000-0000-000019060000}"/>
    <cellStyle name="Moneda 4 4 37" xfId="1428" xr:uid="{00000000-0005-0000-0000-00001A060000}"/>
    <cellStyle name="Moneda 4 4 38" xfId="1429" xr:uid="{00000000-0005-0000-0000-00001B060000}"/>
    <cellStyle name="Moneda 4 4 39" xfId="1430" xr:uid="{00000000-0005-0000-0000-00001C060000}"/>
    <cellStyle name="Moneda 4 4 4" xfId="1431" xr:uid="{00000000-0005-0000-0000-00001D060000}"/>
    <cellStyle name="Moneda 4 4 40" xfId="1432" xr:uid="{00000000-0005-0000-0000-00001E060000}"/>
    <cellStyle name="Moneda 4 4 41" xfId="1433" xr:uid="{00000000-0005-0000-0000-00001F060000}"/>
    <cellStyle name="Moneda 4 4 42" xfId="1434" xr:uid="{00000000-0005-0000-0000-000020060000}"/>
    <cellStyle name="Moneda 4 4 43" xfId="1435" xr:uid="{00000000-0005-0000-0000-000021060000}"/>
    <cellStyle name="Moneda 4 4 44" xfId="1436" xr:uid="{00000000-0005-0000-0000-000022060000}"/>
    <cellStyle name="Moneda 4 4 45" xfId="1437" xr:uid="{00000000-0005-0000-0000-000023060000}"/>
    <cellStyle name="Moneda 4 4 46" xfId="1438" xr:uid="{00000000-0005-0000-0000-000024060000}"/>
    <cellStyle name="Moneda 4 4 47" xfId="1439" xr:uid="{00000000-0005-0000-0000-000025060000}"/>
    <cellStyle name="Moneda 4 4 48" xfId="1440" xr:uid="{00000000-0005-0000-0000-000026060000}"/>
    <cellStyle name="Moneda 4 4 49" xfId="1441" xr:uid="{00000000-0005-0000-0000-000027060000}"/>
    <cellStyle name="Moneda 4 4 5" xfId="1442" xr:uid="{00000000-0005-0000-0000-000028060000}"/>
    <cellStyle name="Moneda 4 4 50" xfId="1443" xr:uid="{00000000-0005-0000-0000-000029060000}"/>
    <cellStyle name="Moneda 4 4 51" xfId="1444" xr:uid="{00000000-0005-0000-0000-00002A060000}"/>
    <cellStyle name="Moneda 4 4 52" xfId="1445" xr:uid="{00000000-0005-0000-0000-00002B060000}"/>
    <cellStyle name="Moneda 4 4 53" xfId="1446" xr:uid="{00000000-0005-0000-0000-00002C060000}"/>
    <cellStyle name="Moneda 4 4 54" xfId="1447" xr:uid="{00000000-0005-0000-0000-00002D060000}"/>
    <cellStyle name="Moneda 4 4 55" xfId="1448" xr:uid="{00000000-0005-0000-0000-00002E060000}"/>
    <cellStyle name="Moneda 4 4 56" xfId="1449" xr:uid="{00000000-0005-0000-0000-00002F060000}"/>
    <cellStyle name="Moneda 4 4 57" xfId="1450" xr:uid="{00000000-0005-0000-0000-000030060000}"/>
    <cellStyle name="Moneda 4 4 58" xfId="1451" xr:uid="{00000000-0005-0000-0000-000031060000}"/>
    <cellStyle name="Moneda 4 4 59" xfId="1452" xr:uid="{00000000-0005-0000-0000-000032060000}"/>
    <cellStyle name="Moneda 4 4 6" xfId="1453" xr:uid="{00000000-0005-0000-0000-000033060000}"/>
    <cellStyle name="Moneda 4 4 60" xfId="1454" xr:uid="{00000000-0005-0000-0000-000034060000}"/>
    <cellStyle name="Moneda 4 4 61" xfId="1455" xr:uid="{00000000-0005-0000-0000-000035060000}"/>
    <cellStyle name="Moneda 4 4 62" xfId="1456" xr:uid="{00000000-0005-0000-0000-000036060000}"/>
    <cellStyle name="Moneda 4 4 63" xfId="1457" xr:uid="{00000000-0005-0000-0000-000037060000}"/>
    <cellStyle name="Moneda 4 4 64" xfId="1458" xr:uid="{00000000-0005-0000-0000-000038060000}"/>
    <cellStyle name="Moneda 4 4 65" xfId="1459" xr:uid="{00000000-0005-0000-0000-000039060000}"/>
    <cellStyle name="Moneda 4 4 7" xfId="1460" xr:uid="{00000000-0005-0000-0000-00003A060000}"/>
    <cellStyle name="Moneda 4 4 8" xfId="1461" xr:uid="{00000000-0005-0000-0000-00003B060000}"/>
    <cellStyle name="Moneda 4 4 9" xfId="1462" xr:uid="{00000000-0005-0000-0000-00003C060000}"/>
    <cellStyle name="Moneda 4 40" xfId="1463" xr:uid="{00000000-0005-0000-0000-00003D060000}"/>
    <cellStyle name="Moneda 4 41" xfId="1464" xr:uid="{00000000-0005-0000-0000-00003E060000}"/>
    <cellStyle name="Moneda 4 42" xfId="1465" xr:uid="{00000000-0005-0000-0000-00003F060000}"/>
    <cellStyle name="Moneda 4 43" xfId="1466" xr:uid="{00000000-0005-0000-0000-000040060000}"/>
    <cellStyle name="Moneda 4 44" xfId="1467" xr:uid="{00000000-0005-0000-0000-000041060000}"/>
    <cellStyle name="Moneda 4 45" xfId="1468" xr:uid="{00000000-0005-0000-0000-000042060000}"/>
    <cellStyle name="Moneda 4 46" xfId="1469" xr:uid="{00000000-0005-0000-0000-000043060000}"/>
    <cellStyle name="Moneda 4 47" xfId="1470" xr:uid="{00000000-0005-0000-0000-000044060000}"/>
    <cellStyle name="Moneda 4 48" xfId="1471" xr:uid="{00000000-0005-0000-0000-000045060000}"/>
    <cellStyle name="Moneda 4 49" xfId="1472" xr:uid="{00000000-0005-0000-0000-000046060000}"/>
    <cellStyle name="Moneda 4 5" xfId="1473" xr:uid="{00000000-0005-0000-0000-000047060000}"/>
    <cellStyle name="Moneda 4 5 10" xfId="1474" xr:uid="{00000000-0005-0000-0000-000048060000}"/>
    <cellStyle name="Moneda 4 5 11" xfId="1475" xr:uid="{00000000-0005-0000-0000-000049060000}"/>
    <cellStyle name="Moneda 4 5 12" xfId="1476" xr:uid="{00000000-0005-0000-0000-00004A060000}"/>
    <cellStyle name="Moneda 4 5 13" xfId="1477" xr:uid="{00000000-0005-0000-0000-00004B060000}"/>
    <cellStyle name="Moneda 4 5 14" xfId="1478" xr:uid="{00000000-0005-0000-0000-00004C060000}"/>
    <cellStyle name="Moneda 4 5 15" xfId="1479" xr:uid="{00000000-0005-0000-0000-00004D060000}"/>
    <cellStyle name="Moneda 4 5 16" xfId="1480" xr:uid="{00000000-0005-0000-0000-00004E060000}"/>
    <cellStyle name="Moneda 4 5 17" xfId="1481" xr:uid="{00000000-0005-0000-0000-00004F060000}"/>
    <cellStyle name="Moneda 4 5 18" xfId="1482" xr:uid="{00000000-0005-0000-0000-000050060000}"/>
    <cellStyle name="Moneda 4 5 19" xfId="1483" xr:uid="{00000000-0005-0000-0000-000051060000}"/>
    <cellStyle name="Moneda 4 5 2" xfId="1484" xr:uid="{00000000-0005-0000-0000-000052060000}"/>
    <cellStyle name="Moneda 4 5 2 2" xfId="1485" xr:uid="{00000000-0005-0000-0000-000053060000}"/>
    <cellStyle name="Moneda 4 5 20" xfId="1486" xr:uid="{00000000-0005-0000-0000-000054060000}"/>
    <cellStyle name="Moneda 4 5 21" xfId="1487" xr:uid="{00000000-0005-0000-0000-000055060000}"/>
    <cellStyle name="Moneda 4 5 22" xfId="1488" xr:uid="{00000000-0005-0000-0000-000056060000}"/>
    <cellStyle name="Moneda 4 5 23" xfId="1489" xr:uid="{00000000-0005-0000-0000-000057060000}"/>
    <cellStyle name="Moneda 4 5 24" xfId="1490" xr:uid="{00000000-0005-0000-0000-000058060000}"/>
    <cellStyle name="Moneda 4 5 25" xfId="1491" xr:uid="{00000000-0005-0000-0000-000059060000}"/>
    <cellStyle name="Moneda 4 5 26" xfId="1492" xr:uid="{00000000-0005-0000-0000-00005A060000}"/>
    <cellStyle name="Moneda 4 5 27" xfId="1493" xr:uid="{00000000-0005-0000-0000-00005B060000}"/>
    <cellStyle name="Moneda 4 5 28" xfId="1494" xr:uid="{00000000-0005-0000-0000-00005C060000}"/>
    <cellStyle name="Moneda 4 5 29" xfId="1495" xr:uid="{00000000-0005-0000-0000-00005D060000}"/>
    <cellStyle name="Moneda 4 5 3" xfId="1496" xr:uid="{00000000-0005-0000-0000-00005E060000}"/>
    <cellStyle name="Moneda 4 5 30" xfId="1497" xr:uid="{00000000-0005-0000-0000-00005F060000}"/>
    <cellStyle name="Moneda 4 5 31" xfId="1498" xr:uid="{00000000-0005-0000-0000-000060060000}"/>
    <cellStyle name="Moneda 4 5 32" xfId="1499" xr:uid="{00000000-0005-0000-0000-000061060000}"/>
    <cellStyle name="Moneda 4 5 33" xfId="1500" xr:uid="{00000000-0005-0000-0000-000062060000}"/>
    <cellStyle name="Moneda 4 5 4" xfId="1501" xr:uid="{00000000-0005-0000-0000-000063060000}"/>
    <cellStyle name="Moneda 4 5 5" xfId="1502" xr:uid="{00000000-0005-0000-0000-000064060000}"/>
    <cellStyle name="Moneda 4 5 6" xfId="1503" xr:uid="{00000000-0005-0000-0000-000065060000}"/>
    <cellStyle name="Moneda 4 5 7" xfId="1504" xr:uid="{00000000-0005-0000-0000-000066060000}"/>
    <cellStyle name="Moneda 4 5 8" xfId="1505" xr:uid="{00000000-0005-0000-0000-000067060000}"/>
    <cellStyle name="Moneda 4 5 9" xfId="1506" xr:uid="{00000000-0005-0000-0000-000068060000}"/>
    <cellStyle name="Moneda 4 50" xfId="1507" xr:uid="{00000000-0005-0000-0000-000069060000}"/>
    <cellStyle name="Moneda 4 51" xfId="1508" xr:uid="{00000000-0005-0000-0000-00006A060000}"/>
    <cellStyle name="Moneda 4 52" xfId="1509" xr:uid="{00000000-0005-0000-0000-00006B060000}"/>
    <cellStyle name="Moneda 4 53" xfId="1510" xr:uid="{00000000-0005-0000-0000-00006C060000}"/>
    <cellStyle name="Moneda 4 54" xfId="1511" xr:uid="{00000000-0005-0000-0000-00006D060000}"/>
    <cellStyle name="Moneda 4 55" xfId="1512" xr:uid="{00000000-0005-0000-0000-00006E060000}"/>
    <cellStyle name="Moneda 4 56" xfId="1513" xr:uid="{00000000-0005-0000-0000-00006F060000}"/>
    <cellStyle name="Moneda 4 57" xfId="1514" xr:uid="{00000000-0005-0000-0000-000070060000}"/>
    <cellStyle name="Moneda 4 58" xfId="1515" xr:uid="{00000000-0005-0000-0000-000071060000}"/>
    <cellStyle name="Moneda 4 59" xfId="1516" xr:uid="{00000000-0005-0000-0000-000072060000}"/>
    <cellStyle name="Moneda 4 6" xfId="1517" xr:uid="{00000000-0005-0000-0000-000073060000}"/>
    <cellStyle name="Moneda 4 6 2" xfId="1518" xr:uid="{00000000-0005-0000-0000-000074060000}"/>
    <cellStyle name="Moneda 4 6 3" xfId="1519" xr:uid="{00000000-0005-0000-0000-000075060000}"/>
    <cellStyle name="Moneda 4 60" xfId="1520" xr:uid="{00000000-0005-0000-0000-000076060000}"/>
    <cellStyle name="Moneda 4 61" xfId="1521" xr:uid="{00000000-0005-0000-0000-000077060000}"/>
    <cellStyle name="Moneda 4 62" xfId="1522" xr:uid="{00000000-0005-0000-0000-000078060000}"/>
    <cellStyle name="Moneda 4 63" xfId="1523" xr:uid="{00000000-0005-0000-0000-000079060000}"/>
    <cellStyle name="Moneda 4 64" xfId="1524" xr:uid="{00000000-0005-0000-0000-00007A060000}"/>
    <cellStyle name="Moneda 4 65" xfId="1525" xr:uid="{00000000-0005-0000-0000-00007B060000}"/>
    <cellStyle name="Moneda 4 66" xfId="1526" xr:uid="{00000000-0005-0000-0000-00007C060000}"/>
    <cellStyle name="Moneda 4 67" xfId="1527" xr:uid="{00000000-0005-0000-0000-00007D060000}"/>
    <cellStyle name="Moneda 4 68" xfId="1528" xr:uid="{00000000-0005-0000-0000-00007E060000}"/>
    <cellStyle name="Moneda 4 69" xfId="2136" xr:uid="{00000000-0005-0000-0000-00007F060000}"/>
    <cellStyle name="Moneda 4 7" xfId="1529" xr:uid="{00000000-0005-0000-0000-000080060000}"/>
    <cellStyle name="Moneda 4 8" xfId="1530" xr:uid="{00000000-0005-0000-0000-000081060000}"/>
    <cellStyle name="Moneda 4 9" xfId="1531" xr:uid="{00000000-0005-0000-0000-000082060000}"/>
    <cellStyle name="Moneda 5" xfId="1532" xr:uid="{00000000-0005-0000-0000-000083060000}"/>
    <cellStyle name="Moneda 5 2" xfId="1533" xr:uid="{00000000-0005-0000-0000-000084060000}"/>
    <cellStyle name="Moneda 5 2 2" xfId="1534" xr:uid="{00000000-0005-0000-0000-000085060000}"/>
    <cellStyle name="Moneda 5 3" xfId="1535" xr:uid="{00000000-0005-0000-0000-000086060000}"/>
    <cellStyle name="Moneda 5 4" xfId="1536" xr:uid="{00000000-0005-0000-0000-000087060000}"/>
    <cellStyle name="Moneda 5 5" xfId="2137" xr:uid="{00000000-0005-0000-0000-000088060000}"/>
    <cellStyle name="Moneda 6" xfId="1537" xr:uid="{00000000-0005-0000-0000-000089060000}"/>
    <cellStyle name="Moneda 6 2" xfId="1538" xr:uid="{00000000-0005-0000-0000-00008A060000}"/>
    <cellStyle name="Moneda 6 3" xfId="1539" xr:uid="{00000000-0005-0000-0000-00008B060000}"/>
    <cellStyle name="Moneda 6 4" xfId="1540" xr:uid="{00000000-0005-0000-0000-00008C060000}"/>
    <cellStyle name="Moneda 6 5" xfId="2138" xr:uid="{00000000-0005-0000-0000-00008D060000}"/>
    <cellStyle name="Moneda 7" xfId="1541" xr:uid="{00000000-0005-0000-0000-00008E060000}"/>
    <cellStyle name="Moneda 7 2" xfId="1542" xr:uid="{00000000-0005-0000-0000-00008F060000}"/>
    <cellStyle name="Moneda 7 3" xfId="2139" xr:uid="{00000000-0005-0000-0000-000090060000}"/>
    <cellStyle name="Moneda 8" xfId="1543" xr:uid="{00000000-0005-0000-0000-000091060000}"/>
    <cellStyle name="Moneda 8 2" xfId="1544" xr:uid="{00000000-0005-0000-0000-000092060000}"/>
    <cellStyle name="Moneda 8 3" xfId="2140" xr:uid="{00000000-0005-0000-0000-000093060000}"/>
    <cellStyle name="Moneda 9" xfId="1545" xr:uid="{00000000-0005-0000-0000-000094060000}"/>
    <cellStyle name="Moneda 9 2" xfId="1546" xr:uid="{00000000-0005-0000-0000-000095060000}"/>
    <cellStyle name="Moneda 9 3" xfId="2141" xr:uid="{00000000-0005-0000-0000-000096060000}"/>
    <cellStyle name="Neutral 2" xfId="1547" xr:uid="{00000000-0005-0000-0000-000097060000}"/>
    <cellStyle name="Neutral 2 2" xfId="1548" xr:uid="{00000000-0005-0000-0000-000098060000}"/>
    <cellStyle name="Neutral 3" xfId="1549" xr:uid="{00000000-0005-0000-0000-000099060000}"/>
    <cellStyle name="Neutral 4" xfId="1550" xr:uid="{00000000-0005-0000-0000-00009A060000}"/>
    <cellStyle name="Normal" xfId="0" builtinId="0"/>
    <cellStyle name="Normal 10" xfId="1551" xr:uid="{00000000-0005-0000-0000-00009C060000}"/>
    <cellStyle name="Normal 11" xfId="1552" xr:uid="{00000000-0005-0000-0000-00009D060000}"/>
    <cellStyle name="Normal 11 2" xfId="1553" xr:uid="{00000000-0005-0000-0000-00009E060000}"/>
    <cellStyle name="Normal 12" xfId="1554" xr:uid="{00000000-0005-0000-0000-00009F060000}"/>
    <cellStyle name="Normal 13" xfId="1555" xr:uid="{00000000-0005-0000-0000-0000A0060000}"/>
    <cellStyle name="Normal 14" xfId="1556" xr:uid="{00000000-0005-0000-0000-0000A1060000}"/>
    <cellStyle name="Normal 15" xfId="1557" xr:uid="{00000000-0005-0000-0000-0000A2060000}"/>
    <cellStyle name="Normal 16" xfId="1558" xr:uid="{00000000-0005-0000-0000-0000A3060000}"/>
    <cellStyle name="Normal 17" xfId="1559" xr:uid="{00000000-0005-0000-0000-0000A4060000}"/>
    <cellStyle name="Normal 18" xfId="1560" xr:uid="{00000000-0005-0000-0000-0000A5060000}"/>
    <cellStyle name="Normal 19" xfId="1561" xr:uid="{00000000-0005-0000-0000-0000A6060000}"/>
    <cellStyle name="Normal 2" xfId="1562" xr:uid="{00000000-0005-0000-0000-0000A7060000}"/>
    <cellStyle name="Normal 2 10" xfId="1563" xr:uid="{00000000-0005-0000-0000-0000A8060000}"/>
    <cellStyle name="Normal 2 10 2" xfId="1564" xr:uid="{00000000-0005-0000-0000-0000A9060000}"/>
    <cellStyle name="Normal 2 11" xfId="1565" xr:uid="{00000000-0005-0000-0000-0000AA060000}"/>
    <cellStyle name="Normal 2 12" xfId="1566" xr:uid="{00000000-0005-0000-0000-0000AB060000}"/>
    <cellStyle name="Normal 2 13" xfId="1567" xr:uid="{00000000-0005-0000-0000-0000AC060000}"/>
    <cellStyle name="Normal 2 14" xfId="1568" xr:uid="{00000000-0005-0000-0000-0000AD060000}"/>
    <cellStyle name="Normal 2 15" xfId="1569" xr:uid="{00000000-0005-0000-0000-0000AE060000}"/>
    <cellStyle name="Normal 2 16" xfId="1570" xr:uid="{00000000-0005-0000-0000-0000AF060000}"/>
    <cellStyle name="Normal 2 17" xfId="1571" xr:uid="{00000000-0005-0000-0000-0000B0060000}"/>
    <cellStyle name="Normal 2 18" xfId="1572" xr:uid="{00000000-0005-0000-0000-0000B1060000}"/>
    <cellStyle name="Normal 2 19" xfId="1573" xr:uid="{00000000-0005-0000-0000-0000B2060000}"/>
    <cellStyle name="Normal 2 2" xfId="1574" xr:uid="{00000000-0005-0000-0000-0000B3060000}"/>
    <cellStyle name="Normal 2 2 10" xfId="1575" xr:uid="{00000000-0005-0000-0000-0000B4060000}"/>
    <cellStyle name="Normal 2 2 11" xfId="1576" xr:uid="{00000000-0005-0000-0000-0000B5060000}"/>
    <cellStyle name="Normal 2 2 12" xfId="1577" xr:uid="{00000000-0005-0000-0000-0000B6060000}"/>
    <cellStyle name="Normal 2 2 13" xfId="1578" xr:uid="{00000000-0005-0000-0000-0000B7060000}"/>
    <cellStyle name="Normal 2 2 14" xfId="1579" xr:uid="{00000000-0005-0000-0000-0000B8060000}"/>
    <cellStyle name="Normal 2 2 15" xfId="1580" xr:uid="{00000000-0005-0000-0000-0000B9060000}"/>
    <cellStyle name="Normal 2 2 16" xfId="1581" xr:uid="{00000000-0005-0000-0000-0000BA060000}"/>
    <cellStyle name="Normal 2 2 17" xfId="1582" xr:uid="{00000000-0005-0000-0000-0000BB060000}"/>
    <cellStyle name="Normal 2 2 18" xfId="1583" xr:uid="{00000000-0005-0000-0000-0000BC060000}"/>
    <cellStyle name="Normal 2 2 19" xfId="1584" xr:uid="{00000000-0005-0000-0000-0000BD060000}"/>
    <cellStyle name="Normal 2 2 2" xfId="1585" xr:uid="{00000000-0005-0000-0000-0000BE060000}"/>
    <cellStyle name="Normal 2 2 2 2" xfId="1586" xr:uid="{00000000-0005-0000-0000-0000BF060000}"/>
    <cellStyle name="Normal 2 2 20" xfId="1587" xr:uid="{00000000-0005-0000-0000-0000C0060000}"/>
    <cellStyle name="Normal 2 2 21" xfId="1588" xr:uid="{00000000-0005-0000-0000-0000C1060000}"/>
    <cellStyle name="Normal 2 2 22" xfId="1589" xr:uid="{00000000-0005-0000-0000-0000C2060000}"/>
    <cellStyle name="Normal 2 2 23" xfId="1590" xr:uid="{00000000-0005-0000-0000-0000C3060000}"/>
    <cellStyle name="Normal 2 2 24" xfId="1591" xr:uid="{00000000-0005-0000-0000-0000C4060000}"/>
    <cellStyle name="Normal 2 2 25" xfId="1592" xr:uid="{00000000-0005-0000-0000-0000C5060000}"/>
    <cellStyle name="Normal 2 2 26" xfId="1593" xr:uid="{00000000-0005-0000-0000-0000C6060000}"/>
    <cellStyle name="Normal 2 2 27" xfId="1594" xr:uid="{00000000-0005-0000-0000-0000C7060000}"/>
    <cellStyle name="Normal 2 2 28" xfId="1595" xr:uid="{00000000-0005-0000-0000-0000C8060000}"/>
    <cellStyle name="Normal 2 2 29" xfId="1596" xr:uid="{00000000-0005-0000-0000-0000C9060000}"/>
    <cellStyle name="Normal 2 2 3" xfId="1597" xr:uid="{00000000-0005-0000-0000-0000CA060000}"/>
    <cellStyle name="Normal 2 2 3 2" xfId="1598" xr:uid="{00000000-0005-0000-0000-0000CB060000}"/>
    <cellStyle name="Normal 2 2 30" xfId="1599" xr:uid="{00000000-0005-0000-0000-0000CC060000}"/>
    <cellStyle name="Normal 2 2 31" xfId="1600" xr:uid="{00000000-0005-0000-0000-0000CD060000}"/>
    <cellStyle name="Normal 2 2 32" xfId="1601" xr:uid="{00000000-0005-0000-0000-0000CE060000}"/>
    <cellStyle name="Normal 2 2 33" xfId="1602" xr:uid="{00000000-0005-0000-0000-0000CF060000}"/>
    <cellStyle name="Normal 2 2 34" xfId="1603" xr:uid="{00000000-0005-0000-0000-0000D0060000}"/>
    <cellStyle name="Normal 2 2 35" xfId="1604" xr:uid="{00000000-0005-0000-0000-0000D1060000}"/>
    <cellStyle name="Normal 2 2 36" xfId="1605" xr:uid="{00000000-0005-0000-0000-0000D2060000}"/>
    <cellStyle name="Normal 2 2 37" xfId="1606" xr:uid="{00000000-0005-0000-0000-0000D3060000}"/>
    <cellStyle name="Normal 2 2 38" xfId="1607" xr:uid="{00000000-0005-0000-0000-0000D4060000}"/>
    <cellStyle name="Normal 2 2 39" xfId="1608" xr:uid="{00000000-0005-0000-0000-0000D5060000}"/>
    <cellStyle name="Normal 2 2 4" xfId="1609" xr:uid="{00000000-0005-0000-0000-0000D6060000}"/>
    <cellStyle name="Normal 2 2 40" xfId="1610" xr:uid="{00000000-0005-0000-0000-0000D7060000}"/>
    <cellStyle name="Normal 2 2 41" xfId="1611" xr:uid="{00000000-0005-0000-0000-0000D8060000}"/>
    <cellStyle name="Normal 2 2 42" xfId="1612" xr:uid="{00000000-0005-0000-0000-0000D9060000}"/>
    <cellStyle name="Normal 2 2 43" xfId="1613" xr:uid="{00000000-0005-0000-0000-0000DA060000}"/>
    <cellStyle name="Normal 2 2 44" xfId="1614" xr:uid="{00000000-0005-0000-0000-0000DB060000}"/>
    <cellStyle name="Normal 2 2 45" xfId="1615" xr:uid="{00000000-0005-0000-0000-0000DC060000}"/>
    <cellStyle name="Normal 2 2 46" xfId="1616" xr:uid="{00000000-0005-0000-0000-0000DD060000}"/>
    <cellStyle name="Normal 2 2 47" xfId="1617" xr:uid="{00000000-0005-0000-0000-0000DE060000}"/>
    <cellStyle name="Normal 2 2 48" xfId="1618" xr:uid="{00000000-0005-0000-0000-0000DF060000}"/>
    <cellStyle name="Normal 2 2 49" xfId="1619" xr:uid="{00000000-0005-0000-0000-0000E0060000}"/>
    <cellStyle name="Normal 2 2 5" xfId="1620" xr:uid="{00000000-0005-0000-0000-0000E1060000}"/>
    <cellStyle name="Normal 2 2 50" xfId="1621" xr:uid="{00000000-0005-0000-0000-0000E2060000}"/>
    <cellStyle name="Normal 2 2 51" xfId="1622" xr:uid="{00000000-0005-0000-0000-0000E3060000}"/>
    <cellStyle name="Normal 2 2 52" xfId="1623" xr:uid="{00000000-0005-0000-0000-0000E4060000}"/>
    <cellStyle name="Normal 2 2 53" xfId="1624" xr:uid="{00000000-0005-0000-0000-0000E5060000}"/>
    <cellStyle name="Normal 2 2 54" xfId="1625" xr:uid="{00000000-0005-0000-0000-0000E6060000}"/>
    <cellStyle name="Normal 2 2 55" xfId="1626" xr:uid="{00000000-0005-0000-0000-0000E7060000}"/>
    <cellStyle name="Normal 2 2 56" xfId="1627" xr:uid="{00000000-0005-0000-0000-0000E8060000}"/>
    <cellStyle name="Normal 2 2 57" xfId="1628" xr:uid="{00000000-0005-0000-0000-0000E9060000}"/>
    <cellStyle name="Normal 2 2 58" xfId="1629" xr:uid="{00000000-0005-0000-0000-0000EA060000}"/>
    <cellStyle name="Normal 2 2 59" xfId="1630" xr:uid="{00000000-0005-0000-0000-0000EB060000}"/>
    <cellStyle name="Normal 2 2 6" xfId="1631" xr:uid="{00000000-0005-0000-0000-0000EC060000}"/>
    <cellStyle name="Normal 2 2 60" xfId="1632" xr:uid="{00000000-0005-0000-0000-0000ED060000}"/>
    <cellStyle name="Normal 2 2 61" xfId="1633" xr:uid="{00000000-0005-0000-0000-0000EE060000}"/>
    <cellStyle name="Normal 2 2 62" xfId="1634" xr:uid="{00000000-0005-0000-0000-0000EF060000}"/>
    <cellStyle name="Normal 2 2 63" xfId="1635" xr:uid="{00000000-0005-0000-0000-0000F0060000}"/>
    <cellStyle name="Normal 2 2 64" xfId="1636" xr:uid="{00000000-0005-0000-0000-0000F1060000}"/>
    <cellStyle name="Normal 2 2 7" xfId="1637" xr:uid="{00000000-0005-0000-0000-0000F2060000}"/>
    <cellStyle name="Normal 2 2 8" xfId="1638" xr:uid="{00000000-0005-0000-0000-0000F3060000}"/>
    <cellStyle name="Normal 2 2 9" xfId="1639" xr:uid="{00000000-0005-0000-0000-0000F4060000}"/>
    <cellStyle name="Normal 2 20" xfId="1640" xr:uid="{00000000-0005-0000-0000-0000F5060000}"/>
    <cellStyle name="Normal 2 21" xfId="1641" xr:uid="{00000000-0005-0000-0000-0000F6060000}"/>
    <cellStyle name="Normal 2 22" xfId="1642" xr:uid="{00000000-0005-0000-0000-0000F7060000}"/>
    <cellStyle name="Normal 2 23" xfId="1643" xr:uid="{00000000-0005-0000-0000-0000F8060000}"/>
    <cellStyle name="Normal 2 24" xfId="1644" xr:uid="{00000000-0005-0000-0000-0000F9060000}"/>
    <cellStyle name="Normal 2 25" xfId="1645" xr:uid="{00000000-0005-0000-0000-0000FA060000}"/>
    <cellStyle name="Normal 2 26" xfId="1646" xr:uid="{00000000-0005-0000-0000-0000FB060000}"/>
    <cellStyle name="Normal 2 27" xfId="1647" xr:uid="{00000000-0005-0000-0000-0000FC060000}"/>
    <cellStyle name="Normal 2 28" xfId="1648" xr:uid="{00000000-0005-0000-0000-0000FD060000}"/>
    <cellStyle name="Normal 2 29" xfId="1649" xr:uid="{00000000-0005-0000-0000-0000FE060000}"/>
    <cellStyle name="Normal 2 3" xfId="1650" xr:uid="{00000000-0005-0000-0000-0000FF060000}"/>
    <cellStyle name="Normal 2 3 2" xfId="1651" xr:uid="{00000000-0005-0000-0000-000000070000}"/>
    <cellStyle name="Normal 2 3 2 2" xfId="1652" xr:uid="{00000000-0005-0000-0000-000001070000}"/>
    <cellStyle name="Normal 2 3 3" xfId="1653" xr:uid="{00000000-0005-0000-0000-000002070000}"/>
    <cellStyle name="Normal 2 30" xfId="1654" xr:uid="{00000000-0005-0000-0000-000003070000}"/>
    <cellStyle name="Normal 2 31" xfId="1655" xr:uid="{00000000-0005-0000-0000-000004070000}"/>
    <cellStyle name="Normal 2 32" xfId="1656" xr:uid="{00000000-0005-0000-0000-000005070000}"/>
    <cellStyle name="Normal 2 33" xfId="1657" xr:uid="{00000000-0005-0000-0000-000006070000}"/>
    <cellStyle name="Normal 2 34" xfId="1658" xr:uid="{00000000-0005-0000-0000-000007070000}"/>
    <cellStyle name="Normal 2 35" xfId="1659" xr:uid="{00000000-0005-0000-0000-000008070000}"/>
    <cellStyle name="Normal 2 36" xfId="1660" xr:uid="{00000000-0005-0000-0000-000009070000}"/>
    <cellStyle name="Normal 2 37" xfId="1661" xr:uid="{00000000-0005-0000-0000-00000A070000}"/>
    <cellStyle name="Normal 2 38" xfId="1662" xr:uid="{00000000-0005-0000-0000-00000B070000}"/>
    <cellStyle name="Normal 2 39" xfId="1663" xr:uid="{00000000-0005-0000-0000-00000C070000}"/>
    <cellStyle name="Normal 2 4" xfId="1664" xr:uid="{00000000-0005-0000-0000-00000D070000}"/>
    <cellStyle name="Normal 2 4 2" xfId="1665" xr:uid="{00000000-0005-0000-0000-00000E070000}"/>
    <cellStyle name="Normal 2 4 2 2" xfId="1666" xr:uid="{00000000-0005-0000-0000-00000F070000}"/>
    <cellStyle name="Normal 2 40" xfId="1667" xr:uid="{00000000-0005-0000-0000-000010070000}"/>
    <cellStyle name="Normal 2 41" xfId="1668" xr:uid="{00000000-0005-0000-0000-000011070000}"/>
    <cellStyle name="Normal 2 42" xfId="1669" xr:uid="{00000000-0005-0000-0000-000012070000}"/>
    <cellStyle name="Normal 2 43" xfId="1670" xr:uid="{00000000-0005-0000-0000-000013070000}"/>
    <cellStyle name="Normal 2 44" xfId="1671" xr:uid="{00000000-0005-0000-0000-000014070000}"/>
    <cellStyle name="Normal 2 45" xfId="1672" xr:uid="{00000000-0005-0000-0000-000015070000}"/>
    <cellStyle name="Normal 2 46" xfId="1673" xr:uid="{00000000-0005-0000-0000-000016070000}"/>
    <cellStyle name="Normal 2 47" xfId="1674" xr:uid="{00000000-0005-0000-0000-000017070000}"/>
    <cellStyle name="Normal 2 48" xfId="1675" xr:uid="{00000000-0005-0000-0000-000018070000}"/>
    <cellStyle name="Normal 2 49" xfId="1676" xr:uid="{00000000-0005-0000-0000-000019070000}"/>
    <cellStyle name="Normal 2 5" xfId="1677" xr:uid="{00000000-0005-0000-0000-00001A070000}"/>
    <cellStyle name="Normal 2 50" xfId="1678" xr:uid="{00000000-0005-0000-0000-00001B070000}"/>
    <cellStyle name="Normal 2 51" xfId="1679" xr:uid="{00000000-0005-0000-0000-00001C070000}"/>
    <cellStyle name="Normal 2 52" xfId="1680" xr:uid="{00000000-0005-0000-0000-00001D070000}"/>
    <cellStyle name="Normal 2 53" xfId="1681" xr:uid="{00000000-0005-0000-0000-00001E070000}"/>
    <cellStyle name="Normal 2 54" xfId="1682" xr:uid="{00000000-0005-0000-0000-00001F070000}"/>
    <cellStyle name="Normal 2 55" xfId="1683" xr:uid="{00000000-0005-0000-0000-000020070000}"/>
    <cellStyle name="Normal 2 56" xfId="1684" xr:uid="{00000000-0005-0000-0000-000021070000}"/>
    <cellStyle name="Normal 2 57" xfId="1685" xr:uid="{00000000-0005-0000-0000-000022070000}"/>
    <cellStyle name="Normal 2 58" xfId="1686" xr:uid="{00000000-0005-0000-0000-000023070000}"/>
    <cellStyle name="Normal 2 59" xfId="1687" xr:uid="{00000000-0005-0000-0000-000024070000}"/>
    <cellStyle name="Normal 2 6" xfId="1688" xr:uid="{00000000-0005-0000-0000-000025070000}"/>
    <cellStyle name="Normal 2 60" xfId="1689" xr:uid="{00000000-0005-0000-0000-000026070000}"/>
    <cellStyle name="Normal 2 61" xfId="1690" xr:uid="{00000000-0005-0000-0000-000027070000}"/>
    <cellStyle name="Normal 2 62" xfId="1691" xr:uid="{00000000-0005-0000-0000-000028070000}"/>
    <cellStyle name="Normal 2 63" xfId="1692" xr:uid="{00000000-0005-0000-0000-000029070000}"/>
    <cellStyle name="Normal 2 64" xfId="1693" xr:uid="{00000000-0005-0000-0000-00002A070000}"/>
    <cellStyle name="Normal 2 65" xfId="1694" xr:uid="{00000000-0005-0000-0000-00002B070000}"/>
    <cellStyle name="Normal 2 66" xfId="1695" xr:uid="{00000000-0005-0000-0000-00002C070000}"/>
    <cellStyle name="Normal 2 67" xfId="1696" xr:uid="{00000000-0005-0000-0000-00002D070000}"/>
    <cellStyle name="Normal 2 68" xfId="1697" xr:uid="{00000000-0005-0000-0000-00002E070000}"/>
    <cellStyle name="Normal 2 7" xfId="1698" xr:uid="{00000000-0005-0000-0000-00002F070000}"/>
    <cellStyle name="Normal 2 7 2" xfId="1699" xr:uid="{00000000-0005-0000-0000-000030070000}"/>
    <cellStyle name="Normal 2 8" xfId="1700" xr:uid="{00000000-0005-0000-0000-000031070000}"/>
    <cellStyle name="Normal 2 9" xfId="1701" xr:uid="{00000000-0005-0000-0000-000032070000}"/>
    <cellStyle name="Normal 2_4. ANEXOS TECNICOS" xfId="1702" xr:uid="{00000000-0005-0000-0000-000033070000}"/>
    <cellStyle name="Normal 20" xfId="1703" xr:uid="{00000000-0005-0000-0000-000034070000}"/>
    <cellStyle name="Normal 21" xfId="1704" xr:uid="{00000000-0005-0000-0000-000035070000}"/>
    <cellStyle name="Normal 22" xfId="1705" xr:uid="{00000000-0005-0000-0000-000036070000}"/>
    <cellStyle name="Normal 22 2" xfId="1706" xr:uid="{00000000-0005-0000-0000-000037070000}"/>
    <cellStyle name="Normal 23" xfId="1707" xr:uid="{00000000-0005-0000-0000-000038070000}"/>
    <cellStyle name="Normal 24" xfId="1708" xr:uid="{00000000-0005-0000-0000-000039070000}"/>
    <cellStyle name="Normal 25" xfId="1709" xr:uid="{00000000-0005-0000-0000-00003A070000}"/>
    <cellStyle name="Normal 26" xfId="1710" xr:uid="{00000000-0005-0000-0000-00003B070000}"/>
    <cellStyle name="Normal 27" xfId="1711" xr:uid="{00000000-0005-0000-0000-00003C070000}"/>
    <cellStyle name="Normal 28" xfId="1712" xr:uid="{00000000-0005-0000-0000-00003D070000}"/>
    <cellStyle name="Normal 29" xfId="1713" xr:uid="{00000000-0005-0000-0000-00003E070000}"/>
    <cellStyle name="Normal 3" xfId="1714" xr:uid="{00000000-0005-0000-0000-00003F070000}"/>
    <cellStyle name="Normal 3 10" xfId="1715" xr:uid="{00000000-0005-0000-0000-000040070000}"/>
    <cellStyle name="Normal 3 10 2" xfId="1716" xr:uid="{00000000-0005-0000-0000-000041070000}"/>
    <cellStyle name="Normal 3 11" xfId="1717" xr:uid="{00000000-0005-0000-0000-000042070000}"/>
    <cellStyle name="Normal 3 11 2" xfId="1718" xr:uid="{00000000-0005-0000-0000-000043070000}"/>
    <cellStyle name="Normal 3 12" xfId="1719" xr:uid="{00000000-0005-0000-0000-000044070000}"/>
    <cellStyle name="Normal 3 12 2" xfId="1720" xr:uid="{00000000-0005-0000-0000-000045070000}"/>
    <cellStyle name="Normal 3 13" xfId="1721" xr:uid="{00000000-0005-0000-0000-000046070000}"/>
    <cellStyle name="Normal 3 14" xfId="1722" xr:uid="{00000000-0005-0000-0000-000047070000}"/>
    <cellStyle name="Normal 3 15" xfId="1723" xr:uid="{00000000-0005-0000-0000-000048070000}"/>
    <cellStyle name="Normal 3 16" xfId="1724" xr:uid="{00000000-0005-0000-0000-000049070000}"/>
    <cellStyle name="Normal 3 17" xfId="1725" xr:uid="{00000000-0005-0000-0000-00004A070000}"/>
    <cellStyle name="Normal 3 18" xfId="1726" xr:uid="{00000000-0005-0000-0000-00004B070000}"/>
    <cellStyle name="Normal 3 19" xfId="1727" xr:uid="{00000000-0005-0000-0000-00004C070000}"/>
    <cellStyle name="Normal 3 2" xfId="1728" xr:uid="{00000000-0005-0000-0000-00004D070000}"/>
    <cellStyle name="Normal 3 2 2" xfId="1729" xr:uid="{00000000-0005-0000-0000-00004E070000}"/>
    <cellStyle name="Normal 3 20" xfId="1730" xr:uid="{00000000-0005-0000-0000-00004F070000}"/>
    <cellStyle name="Normal 3 21" xfId="1731" xr:uid="{00000000-0005-0000-0000-000050070000}"/>
    <cellStyle name="Normal 3 22" xfId="1732" xr:uid="{00000000-0005-0000-0000-000051070000}"/>
    <cellStyle name="Normal 3 23" xfId="1733" xr:uid="{00000000-0005-0000-0000-000052070000}"/>
    <cellStyle name="Normal 3 24" xfId="1734" xr:uid="{00000000-0005-0000-0000-000053070000}"/>
    <cellStyle name="Normal 3 25" xfId="1735" xr:uid="{00000000-0005-0000-0000-000054070000}"/>
    <cellStyle name="Normal 3 26" xfId="1736" xr:uid="{00000000-0005-0000-0000-000055070000}"/>
    <cellStyle name="Normal 3 27" xfId="1737" xr:uid="{00000000-0005-0000-0000-000056070000}"/>
    <cellStyle name="Normal 3 28" xfId="1738" xr:uid="{00000000-0005-0000-0000-000057070000}"/>
    <cellStyle name="Normal 3 29" xfId="1739" xr:uid="{00000000-0005-0000-0000-000058070000}"/>
    <cellStyle name="Normal 3 3" xfId="1740" xr:uid="{00000000-0005-0000-0000-000059070000}"/>
    <cellStyle name="Normal 3 3 2" xfId="1741" xr:uid="{00000000-0005-0000-0000-00005A070000}"/>
    <cellStyle name="Normal 3 30" xfId="1742" xr:uid="{00000000-0005-0000-0000-00005B070000}"/>
    <cellStyle name="Normal 3 31" xfId="1743" xr:uid="{00000000-0005-0000-0000-00005C070000}"/>
    <cellStyle name="Normal 3 32" xfId="1744" xr:uid="{00000000-0005-0000-0000-00005D070000}"/>
    <cellStyle name="Normal 3 33" xfId="1745" xr:uid="{00000000-0005-0000-0000-00005E070000}"/>
    <cellStyle name="Normal 3 34" xfId="1746" xr:uid="{00000000-0005-0000-0000-00005F070000}"/>
    <cellStyle name="Normal 3 35" xfId="1747" xr:uid="{00000000-0005-0000-0000-000060070000}"/>
    <cellStyle name="Normal 3 36" xfId="1748" xr:uid="{00000000-0005-0000-0000-000061070000}"/>
    <cellStyle name="Normal 3 37" xfId="1749" xr:uid="{00000000-0005-0000-0000-000062070000}"/>
    <cellStyle name="Normal 3 38" xfId="1750" xr:uid="{00000000-0005-0000-0000-000063070000}"/>
    <cellStyle name="Normal 3 39" xfId="1751" xr:uid="{00000000-0005-0000-0000-000064070000}"/>
    <cellStyle name="Normal 3 4" xfId="1752" xr:uid="{00000000-0005-0000-0000-000065070000}"/>
    <cellStyle name="Normal 3 4 2" xfId="1753" xr:uid="{00000000-0005-0000-0000-000066070000}"/>
    <cellStyle name="Normal 3 40" xfId="1754" xr:uid="{00000000-0005-0000-0000-000067070000}"/>
    <cellStyle name="Normal 3 41" xfId="1755" xr:uid="{00000000-0005-0000-0000-000068070000}"/>
    <cellStyle name="Normal 3 42" xfId="1756" xr:uid="{00000000-0005-0000-0000-000069070000}"/>
    <cellStyle name="Normal 3 43" xfId="1757" xr:uid="{00000000-0005-0000-0000-00006A070000}"/>
    <cellStyle name="Normal 3 44" xfId="1758" xr:uid="{00000000-0005-0000-0000-00006B070000}"/>
    <cellStyle name="Normal 3 44 2" xfId="1759" xr:uid="{00000000-0005-0000-0000-00006C070000}"/>
    <cellStyle name="Normal 3 45" xfId="1760" xr:uid="{00000000-0005-0000-0000-00006D070000}"/>
    <cellStyle name="Normal 3 46" xfId="1761" xr:uid="{00000000-0005-0000-0000-00006E070000}"/>
    <cellStyle name="Normal 3 47" xfId="1762" xr:uid="{00000000-0005-0000-0000-00006F070000}"/>
    <cellStyle name="Normal 3 48" xfId="1763" xr:uid="{00000000-0005-0000-0000-000070070000}"/>
    <cellStyle name="Normal 3 49" xfId="1764" xr:uid="{00000000-0005-0000-0000-000071070000}"/>
    <cellStyle name="Normal 3 5" xfId="1765" xr:uid="{00000000-0005-0000-0000-000072070000}"/>
    <cellStyle name="Normal 3 5 2" xfId="1766" xr:uid="{00000000-0005-0000-0000-000073070000}"/>
    <cellStyle name="Normal 3 50" xfId="1767" xr:uid="{00000000-0005-0000-0000-000074070000}"/>
    <cellStyle name="Normal 3 51" xfId="1768" xr:uid="{00000000-0005-0000-0000-000075070000}"/>
    <cellStyle name="Normal 3 52" xfId="1769" xr:uid="{00000000-0005-0000-0000-000076070000}"/>
    <cellStyle name="Normal 3 53" xfId="1770" xr:uid="{00000000-0005-0000-0000-000077070000}"/>
    <cellStyle name="Normal 3 54" xfId="1771" xr:uid="{00000000-0005-0000-0000-000078070000}"/>
    <cellStyle name="Normal 3 55" xfId="1772" xr:uid="{00000000-0005-0000-0000-000079070000}"/>
    <cellStyle name="Normal 3 56" xfId="1773" xr:uid="{00000000-0005-0000-0000-00007A070000}"/>
    <cellStyle name="Normal 3 57" xfId="1774" xr:uid="{00000000-0005-0000-0000-00007B070000}"/>
    <cellStyle name="Normal 3 58" xfId="1775" xr:uid="{00000000-0005-0000-0000-00007C070000}"/>
    <cellStyle name="Normal 3 59" xfId="1776" xr:uid="{00000000-0005-0000-0000-00007D070000}"/>
    <cellStyle name="Normal 3 6" xfId="1777" xr:uid="{00000000-0005-0000-0000-00007E070000}"/>
    <cellStyle name="Normal 3 6 2" xfId="1778" xr:uid="{00000000-0005-0000-0000-00007F070000}"/>
    <cellStyle name="Normal 3 60" xfId="1779" xr:uid="{00000000-0005-0000-0000-000080070000}"/>
    <cellStyle name="Normal 3 61" xfId="1780" xr:uid="{00000000-0005-0000-0000-000081070000}"/>
    <cellStyle name="Normal 3 62" xfId="1781" xr:uid="{00000000-0005-0000-0000-000082070000}"/>
    <cellStyle name="Normal 3 63" xfId="1782" xr:uid="{00000000-0005-0000-0000-000083070000}"/>
    <cellStyle name="Normal 3 64" xfId="1783" xr:uid="{00000000-0005-0000-0000-000084070000}"/>
    <cellStyle name="Normal 3 65" xfId="1784" xr:uid="{00000000-0005-0000-0000-000085070000}"/>
    <cellStyle name="Normal 3 66" xfId="1785" xr:uid="{00000000-0005-0000-0000-000086070000}"/>
    <cellStyle name="Normal 3 67" xfId="1786" xr:uid="{00000000-0005-0000-0000-000087070000}"/>
    <cellStyle name="Normal 3 68" xfId="1787" xr:uid="{00000000-0005-0000-0000-000088070000}"/>
    <cellStyle name="Normal 3 69" xfId="1788" xr:uid="{00000000-0005-0000-0000-000089070000}"/>
    <cellStyle name="Normal 3 7" xfId="1789" xr:uid="{00000000-0005-0000-0000-00008A070000}"/>
    <cellStyle name="Normal 3 7 2" xfId="1790" xr:uid="{00000000-0005-0000-0000-00008B070000}"/>
    <cellStyle name="Normal 3 70" xfId="1791" xr:uid="{00000000-0005-0000-0000-00008C070000}"/>
    <cellStyle name="Normal 3 71" xfId="1792" xr:uid="{00000000-0005-0000-0000-00008D070000}"/>
    <cellStyle name="Normal 3 72" xfId="1793" xr:uid="{00000000-0005-0000-0000-00008E070000}"/>
    <cellStyle name="Normal 3 73" xfId="1794" xr:uid="{00000000-0005-0000-0000-00008F070000}"/>
    <cellStyle name="Normal 3 74" xfId="1795" xr:uid="{00000000-0005-0000-0000-000090070000}"/>
    <cellStyle name="Normal 3 75" xfId="1796" xr:uid="{00000000-0005-0000-0000-000091070000}"/>
    <cellStyle name="Normal 3 76" xfId="1797" xr:uid="{00000000-0005-0000-0000-000092070000}"/>
    <cellStyle name="Normal 3 77" xfId="1798" xr:uid="{00000000-0005-0000-0000-000093070000}"/>
    <cellStyle name="Normal 3 8" xfId="1799" xr:uid="{00000000-0005-0000-0000-000094070000}"/>
    <cellStyle name="Normal 3 8 2" xfId="1800" xr:uid="{00000000-0005-0000-0000-000095070000}"/>
    <cellStyle name="Normal 3 9" xfId="1801" xr:uid="{00000000-0005-0000-0000-000096070000}"/>
    <cellStyle name="Normal 3 9 2" xfId="1802" xr:uid="{00000000-0005-0000-0000-000097070000}"/>
    <cellStyle name="Normal 3_4. ANEXOS TECNICOS" xfId="1803" xr:uid="{00000000-0005-0000-0000-000098070000}"/>
    <cellStyle name="Normal 30" xfId="1804" xr:uid="{00000000-0005-0000-0000-000099070000}"/>
    <cellStyle name="Normal 31" xfId="1805" xr:uid="{00000000-0005-0000-0000-00009A070000}"/>
    <cellStyle name="Normal 32" xfId="1806" xr:uid="{00000000-0005-0000-0000-00009B070000}"/>
    <cellStyle name="Normal 33" xfId="1807" xr:uid="{00000000-0005-0000-0000-00009C070000}"/>
    <cellStyle name="Normal 34" xfId="1808" xr:uid="{00000000-0005-0000-0000-00009D070000}"/>
    <cellStyle name="Normal 35" xfId="1809" xr:uid="{00000000-0005-0000-0000-00009E070000}"/>
    <cellStyle name="Normal 36" xfId="1810" xr:uid="{00000000-0005-0000-0000-00009F070000}"/>
    <cellStyle name="Normal 37" xfId="1811" xr:uid="{00000000-0005-0000-0000-0000A0070000}"/>
    <cellStyle name="Normal 38" xfId="1812" xr:uid="{00000000-0005-0000-0000-0000A1070000}"/>
    <cellStyle name="Normal 39" xfId="1813" xr:uid="{00000000-0005-0000-0000-0000A2070000}"/>
    <cellStyle name="Normal 39 2" xfId="1814" xr:uid="{00000000-0005-0000-0000-0000A3070000}"/>
    <cellStyle name="Normal 4" xfId="1815" xr:uid="{00000000-0005-0000-0000-0000A4070000}"/>
    <cellStyle name="Normal 4 2" xfId="1816" xr:uid="{00000000-0005-0000-0000-0000A5070000}"/>
    <cellStyle name="Normal 4 2 2" xfId="1817" xr:uid="{00000000-0005-0000-0000-0000A6070000}"/>
    <cellStyle name="Normal 4 2 2 2" xfId="1818" xr:uid="{00000000-0005-0000-0000-0000A7070000}"/>
    <cellStyle name="Normal 4 2 2 3" xfId="1819" xr:uid="{00000000-0005-0000-0000-0000A8070000}"/>
    <cellStyle name="Normal 4 2 3" xfId="1820" xr:uid="{00000000-0005-0000-0000-0000A9070000}"/>
    <cellStyle name="Normal 4 2 4" xfId="1821" xr:uid="{00000000-0005-0000-0000-0000AA070000}"/>
    <cellStyle name="Normal 4 3" xfId="1822" xr:uid="{00000000-0005-0000-0000-0000AB070000}"/>
    <cellStyle name="Normal 4 3 2" xfId="1823" xr:uid="{00000000-0005-0000-0000-0000AC070000}"/>
    <cellStyle name="Normal 4 3 3" xfId="1824" xr:uid="{00000000-0005-0000-0000-0000AD070000}"/>
    <cellStyle name="Normal 4 4" xfId="1825" xr:uid="{00000000-0005-0000-0000-0000AE070000}"/>
    <cellStyle name="Normal 4 5" xfId="1826" xr:uid="{00000000-0005-0000-0000-0000AF070000}"/>
    <cellStyle name="Normal 40" xfId="1827" xr:uid="{00000000-0005-0000-0000-0000B0070000}"/>
    <cellStyle name="Normal 41" xfId="1828" xr:uid="{00000000-0005-0000-0000-0000B1070000}"/>
    <cellStyle name="Normal 42" xfId="1829" xr:uid="{00000000-0005-0000-0000-0000B2070000}"/>
    <cellStyle name="Normal 43" xfId="1830" xr:uid="{00000000-0005-0000-0000-0000B3070000}"/>
    <cellStyle name="Normal 44" xfId="1831" xr:uid="{00000000-0005-0000-0000-0000B4070000}"/>
    <cellStyle name="Normal 44 10" xfId="1832" xr:uid="{00000000-0005-0000-0000-0000B5070000}"/>
    <cellStyle name="Normal 44 10 2" xfId="1833" xr:uid="{00000000-0005-0000-0000-0000B6070000}"/>
    <cellStyle name="Normal 44 11" xfId="1834" xr:uid="{00000000-0005-0000-0000-0000B7070000}"/>
    <cellStyle name="Normal 44 11 2" xfId="1835" xr:uid="{00000000-0005-0000-0000-0000B8070000}"/>
    <cellStyle name="Normal 44 12" xfId="1836" xr:uid="{00000000-0005-0000-0000-0000B9070000}"/>
    <cellStyle name="Normal 44 13" xfId="1837" xr:uid="{00000000-0005-0000-0000-0000BA070000}"/>
    <cellStyle name="Normal 44 14" xfId="1838" xr:uid="{00000000-0005-0000-0000-0000BB070000}"/>
    <cellStyle name="Normal 44 15" xfId="1839" xr:uid="{00000000-0005-0000-0000-0000BC070000}"/>
    <cellStyle name="Normal 44 16" xfId="1840" xr:uid="{00000000-0005-0000-0000-0000BD070000}"/>
    <cellStyle name="Normal 44 17" xfId="1841" xr:uid="{00000000-0005-0000-0000-0000BE070000}"/>
    <cellStyle name="Normal 44 18" xfId="1842" xr:uid="{00000000-0005-0000-0000-0000BF070000}"/>
    <cellStyle name="Normal 44 19" xfId="1843" xr:uid="{00000000-0005-0000-0000-0000C0070000}"/>
    <cellStyle name="Normal 44 2" xfId="1844" xr:uid="{00000000-0005-0000-0000-0000C1070000}"/>
    <cellStyle name="Normal 44 2 2" xfId="1845" xr:uid="{00000000-0005-0000-0000-0000C2070000}"/>
    <cellStyle name="Normal 44 20" xfId="1846" xr:uid="{00000000-0005-0000-0000-0000C3070000}"/>
    <cellStyle name="Normal 44 21" xfId="1847" xr:uid="{00000000-0005-0000-0000-0000C4070000}"/>
    <cellStyle name="Normal 44 22" xfId="1848" xr:uid="{00000000-0005-0000-0000-0000C5070000}"/>
    <cellStyle name="Normal 44 23" xfId="1849" xr:uid="{00000000-0005-0000-0000-0000C6070000}"/>
    <cellStyle name="Normal 44 24" xfId="1850" xr:uid="{00000000-0005-0000-0000-0000C7070000}"/>
    <cellStyle name="Normal 44 25" xfId="1851" xr:uid="{00000000-0005-0000-0000-0000C8070000}"/>
    <cellStyle name="Normal 44 26" xfId="1852" xr:uid="{00000000-0005-0000-0000-0000C9070000}"/>
    <cellStyle name="Normal 44 27" xfId="1853" xr:uid="{00000000-0005-0000-0000-0000CA070000}"/>
    <cellStyle name="Normal 44 28" xfId="1854" xr:uid="{00000000-0005-0000-0000-0000CB070000}"/>
    <cellStyle name="Normal 44 29" xfId="1855" xr:uid="{00000000-0005-0000-0000-0000CC070000}"/>
    <cellStyle name="Normal 44 3" xfId="1856" xr:uid="{00000000-0005-0000-0000-0000CD070000}"/>
    <cellStyle name="Normal 44 3 2" xfId="1857" xr:uid="{00000000-0005-0000-0000-0000CE070000}"/>
    <cellStyle name="Normal 44 30" xfId="1858" xr:uid="{00000000-0005-0000-0000-0000CF070000}"/>
    <cellStyle name="Normal 44 31" xfId="1859" xr:uid="{00000000-0005-0000-0000-0000D0070000}"/>
    <cellStyle name="Normal 44 32" xfId="1860" xr:uid="{00000000-0005-0000-0000-0000D1070000}"/>
    <cellStyle name="Normal 44 33" xfId="1861" xr:uid="{00000000-0005-0000-0000-0000D2070000}"/>
    <cellStyle name="Normal 44 34" xfId="1862" xr:uid="{00000000-0005-0000-0000-0000D3070000}"/>
    <cellStyle name="Normal 44 35" xfId="1863" xr:uid="{00000000-0005-0000-0000-0000D4070000}"/>
    <cellStyle name="Normal 44 36" xfId="1864" xr:uid="{00000000-0005-0000-0000-0000D5070000}"/>
    <cellStyle name="Normal 44 37" xfId="1865" xr:uid="{00000000-0005-0000-0000-0000D6070000}"/>
    <cellStyle name="Normal 44 38" xfId="1866" xr:uid="{00000000-0005-0000-0000-0000D7070000}"/>
    <cellStyle name="Normal 44 39" xfId="1867" xr:uid="{00000000-0005-0000-0000-0000D8070000}"/>
    <cellStyle name="Normal 44 4" xfId="1868" xr:uid="{00000000-0005-0000-0000-0000D9070000}"/>
    <cellStyle name="Normal 44 4 2" xfId="1869" xr:uid="{00000000-0005-0000-0000-0000DA070000}"/>
    <cellStyle name="Normal 44 40" xfId="1870" xr:uid="{00000000-0005-0000-0000-0000DB070000}"/>
    <cellStyle name="Normal 44 41" xfId="1871" xr:uid="{00000000-0005-0000-0000-0000DC070000}"/>
    <cellStyle name="Normal 44 42" xfId="1872" xr:uid="{00000000-0005-0000-0000-0000DD070000}"/>
    <cellStyle name="Normal 44 43" xfId="1873" xr:uid="{00000000-0005-0000-0000-0000DE070000}"/>
    <cellStyle name="Normal 44 44" xfId="1874" xr:uid="{00000000-0005-0000-0000-0000DF070000}"/>
    <cellStyle name="Normal 44 45" xfId="1875" xr:uid="{00000000-0005-0000-0000-0000E0070000}"/>
    <cellStyle name="Normal 44 46" xfId="1876" xr:uid="{00000000-0005-0000-0000-0000E1070000}"/>
    <cellStyle name="Normal 44 47" xfId="1877" xr:uid="{00000000-0005-0000-0000-0000E2070000}"/>
    <cellStyle name="Normal 44 48" xfId="1878" xr:uid="{00000000-0005-0000-0000-0000E3070000}"/>
    <cellStyle name="Normal 44 49" xfId="1879" xr:uid="{00000000-0005-0000-0000-0000E4070000}"/>
    <cellStyle name="Normal 44 5" xfId="1880" xr:uid="{00000000-0005-0000-0000-0000E5070000}"/>
    <cellStyle name="Normal 44 5 2" xfId="1881" xr:uid="{00000000-0005-0000-0000-0000E6070000}"/>
    <cellStyle name="Normal 44 50" xfId="1882" xr:uid="{00000000-0005-0000-0000-0000E7070000}"/>
    <cellStyle name="Normal 44 51" xfId="1883" xr:uid="{00000000-0005-0000-0000-0000E8070000}"/>
    <cellStyle name="Normal 44 52" xfId="1884" xr:uid="{00000000-0005-0000-0000-0000E9070000}"/>
    <cellStyle name="Normal 44 53" xfId="1885" xr:uid="{00000000-0005-0000-0000-0000EA070000}"/>
    <cellStyle name="Normal 44 54" xfId="1886" xr:uid="{00000000-0005-0000-0000-0000EB070000}"/>
    <cellStyle name="Normal 44 55" xfId="1887" xr:uid="{00000000-0005-0000-0000-0000EC070000}"/>
    <cellStyle name="Normal 44 56" xfId="1888" xr:uid="{00000000-0005-0000-0000-0000ED070000}"/>
    <cellStyle name="Normal 44 57" xfId="1889" xr:uid="{00000000-0005-0000-0000-0000EE070000}"/>
    <cellStyle name="Normal 44 58" xfId="1890" xr:uid="{00000000-0005-0000-0000-0000EF070000}"/>
    <cellStyle name="Normal 44 59" xfId="1891" xr:uid="{00000000-0005-0000-0000-0000F0070000}"/>
    <cellStyle name="Normal 44 6" xfId="1892" xr:uid="{00000000-0005-0000-0000-0000F1070000}"/>
    <cellStyle name="Normal 44 6 2" xfId="1893" xr:uid="{00000000-0005-0000-0000-0000F2070000}"/>
    <cellStyle name="Normal 44 60" xfId="1894" xr:uid="{00000000-0005-0000-0000-0000F3070000}"/>
    <cellStyle name="Normal 44 61" xfId="1895" xr:uid="{00000000-0005-0000-0000-0000F4070000}"/>
    <cellStyle name="Normal 44 62" xfId="1896" xr:uid="{00000000-0005-0000-0000-0000F5070000}"/>
    <cellStyle name="Normal 44 63" xfId="1897" xr:uid="{00000000-0005-0000-0000-0000F6070000}"/>
    <cellStyle name="Normal 44 64" xfId="1898" xr:uid="{00000000-0005-0000-0000-0000F7070000}"/>
    <cellStyle name="Normal 44 65" xfId="1899" xr:uid="{00000000-0005-0000-0000-0000F8070000}"/>
    <cellStyle name="Normal 44 66" xfId="1900" xr:uid="{00000000-0005-0000-0000-0000F9070000}"/>
    <cellStyle name="Normal 44 67" xfId="1901" xr:uid="{00000000-0005-0000-0000-0000FA070000}"/>
    <cellStyle name="Normal 44 68" xfId="1902" xr:uid="{00000000-0005-0000-0000-0000FB070000}"/>
    <cellStyle name="Normal 44 69" xfId="1903" xr:uid="{00000000-0005-0000-0000-0000FC070000}"/>
    <cellStyle name="Normal 44 7" xfId="1904" xr:uid="{00000000-0005-0000-0000-0000FD070000}"/>
    <cellStyle name="Normal 44 7 2" xfId="1905" xr:uid="{00000000-0005-0000-0000-0000FE070000}"/>
    <cellStyle name="Normal 44 70" xfId="1906" xr:uid="{00000000-0005-0000-0000-0000FF070000}"/>
    <cellStyle name="Normal 44 71" xfId="1907" xr:uid="{00000000-0005-0000-0000-000000080000}"/>
    <cellStyle name="Normal 44 72" xfId="1908" xr:uid="{00000000-0005-0000-0000-000001080000}"/>
    <cellStyle name="Normal 44 73" xfId="1909" xr:uid="{00000000-0005-0000-0000-000002080000}"/>
    <cellStyle name="Normal 44 74" xfId="1910" xr:uid="{00000000-0005-0000-0000-000003080000}"/>
    <cellStyle name="Normal 44 75" xfId="1911" xr:uid="{00000000-0005-0000-0000-000004080000}"/>
    <cellStyle name="Normal 44 8" xfId="1912" xr:uid="{00000000-0005-0000-0000-000005080000}"/>
    <cellStyle name="Normal 44 8 2" xfId="1913" xr:uid="{00000000-0005-0000-0000-000006080000}"/>
    <cellStyle name="Normal 44 9" xfId="1914" xr:uid="{00000000-0005-0000-0000-000007080000}"/>
    <cellStyle name="Normal 44 9 2" xfId="1915" xr:uid="{00000000-0005-0000-0000-000008080000}"/>
    <cellStyle name="Normal 44_INFORME DE EVALUACION TECNICO PRELIMINAR AJUSTADO" xfId="1916" xr:uid="{00000000-0005-0000-0000-000009080000}"/>
    <cellStyle name="Normal 45" xfId="1917" xr:uid="{00000000-0005-0000-0000-00000A080000}"/>
    <cellStyle name="Normal 46" xfId="1918" xr:uid="{00000000-0005-0000-0000-00000B080000}"/>
    <cellStyle name="Normal 47" xfId="1919" xr:uid="{00000000-0005-0000-0000-00000C080000}"/>
    <cellStyle name="Normal 48" xfId="1920" xr:uid="{00000000-0005-0000-0000-00000D080000}"/>
    <cellStyle name="Normal 49" xfId="1921" xr:uid="{00000000-0005-0000-0000-00000E080000}"/>
    <cellStyle name="Normal 5" xfId="1922" xr:uid="{00000000-0005-0000-0000-00000F080000}"/>
    <cellStyle name="Normal 5 2" xfId="1923" xr:uid="{00000000-0005-0000-0000-000010080000}"/>
    <cellStyle name="Normal 5 2 2" xfId="1924" xr:uid="{00000000-0005-0000-0000-000011080000}"/>
    <cellStyle name="Normal 5 3" xfId="1925" xr:uid="{00000000-0005-0000-0000-000012080000}"/>
    <cellStyle name="Normal 5 3 2" xfId="1926" xr:uid="{00000000-0005-0000-0000-000013080000}"/>
    <cellStyle name="Normal 5 4" xfId="1927" xr:uid="{00000000-0005-0000-0000-000014080000}"/>
    <cellStyle name="Normal 5 5" xfId="1928" xr:uid="{00000000-0005-0000-0000-000015080000}"/>
    <cellStyle name="Normal 5 6" xfId="1929" xr:uid="{00000000-0005-0000-0000-000016080000}"/>
    <cellStyle name="Normal 50 2" xfId="1930" xr:uid="{00000000-0005-0000-0000-000017080000}"/>
    <cellStyle name="Normal 51 2" xfId="1931" xr:uid="{00000000-0005-0000-0000-000018080000}"/>
    <cellStyle name="Normal 54" xfId="1932" xr:uid="{00000000-0005-0000-0000-000019080000}"/>
    <cellStyle name="Normal 58" xfId="1933" xr:uid="{00000000-0005-0000-0000-00001A080000}"/>
    <cellStyle name="Normal 6" xfId="1934" xr:uid="{00000000-0005-0000-0000-00001B080000}"/>
    <cellStyle name="Normal 6 2" xfId="1935" xr:uid="{00000000-0005-0000-0000-00001C080000}"/>
    <cellStyle name="Normal 6 3" xfId="1936" xr:uid="{00000000-0005-0000-0000-00001D080000}"/>
    <cellStyle name="Normal 6 4" xfId="1937" xr:uid="{00000000-0005-0000-0000-00001E080000}"/>
    <cellStyle name="Normal 61" xfId="1938" xr:uid="{00000000-0005-0000-0000-00001F080000}"/>
    <cellStyle name="Normal 62" xfId="1939" xr:uid="{00000000-0005-0000-0000-000020080000}"/>
    <cellStyle name="Normal 7" xfId="1940" xr:uid="{00000000-0005-0000-0000-000021080000}"/>
    <cellStyle name="Normal 7 2" xfId="1941" xr:uid="{00000000-0005-0000-0000-000022080000}"/>
    <cellStyle name="Normal 7 2 2" xfId="1942" xr:uid="{00000000-0005-0000-0000-000023080000}"/>
    <cellStyle name="Normal 7 3" xfId="1943" xr:uid="{00000000-0005-0000-0000-000024080000}"/>
    <cellStyle name="Normal 7 4" xfId="1944" xr:uid="{00000000-0005-0000-0000-000025080000}"/>
    <cellStyle name="Normal 7 5" xfId="1945" xr:uid="{00000000-0005-0000-0000-000026080000}"/>
    <cellStyle name="Normal 8" xfId="1946" xr:uid="{00000000-0005-0000-0000-000027080000}"/>
    <cellStyle name="Normal 8 2" xfId="1947" xr:uid="{00000000-0005-0000-0000-000028080000}"/>
    <cellStyle name="Normal 8 2 2" xfId="1948" xr:uid="{00000000-0005-0000-0000-000029080000}"/>
    <cellStyle name="Normal 8 3" xfId="1949" xr:uid="{00000000-0005-0000-0000-00002A080000}"/>
    <cellStyle name="Normal 8 4" xfId="1950" xr:uid="{00000000-0005-0000-0000-00002B080000}"/>
    <cellStyle name="Normal 8 5" xfId="1951" xr:uid="{00000000-0005-0000-0000-00002C080000}"/>
    <cellStyle name="Normal 9" xfId="1952" xr:uid="{00000000-0005-0000-0000-00002D080000}"/>
    <cellStyle name="Normal 9 2" xfId="1953" xr:uid="{00000000-0005-0000-0000-00002E080000}"/>
    <cellStyle name="Normal_Hoja1" xfId="1954" xr:uid="{00000000-0005-0000-0000-00002F080000}"/>
    <cellStyle name="Normal_Hoja2" xfId="1955" xr:uid="{00000000-0005-0000-0000-000030080000}"/>
    <cellStyle name="Normal_Hoja3" xfId="1956" xr:uid="{00000000-0005-0000-0000-000031080000}"/>
    <cellStyle name="Notas 2" xfId="1957" xr:uid="{00000000-0005-0000-0000-000032080000}"/>
    <cellStyle name="Notas 2 2" xfId="1958" xr:uid="{00000000-0005-0000-0000-000033080000}"/>
    <cellStyle name="Notas 3" xfId="1959" xr:uid="{00000000-0005-0000-0000-000034080000}"/>
    <cellStyle name="Notas 4" xfId="1960" xr:uid="{00000000-0005-0000-0000-000035080000}"/>
    <cellStyle name="Output" xfId="1961" xr:uid="{00000000-0005-0000-0000-000036080000}"/>
    <cellStyle name="Porcentaje" xfId="1962" builtinId="5"/>
    <cellStyle name="Porcentaje 2" xfId="1963" xr:uid="{00000000-0005-0000-0000-000038080000}"/>
    <cellStyle name="Porcentaje 2 2" xfId="1964" xr:uid="{00000000-0005-0000-0000-000039080000}"/>
    <cellStyle name="Porcentual 2" xfId="1965" xr:uid="{00000000-0005-0000-0000-00003A080000}"/>
    <cellStyle name="Porcentual 2 2" xfId="1966" xr:uid="{00000000-0005-0000-0000-00003B080000}"/>
    <cellStyle name="Porcentual 3" xfId="1967" xr:uid="{00000000-0005-0000-0000-00003C080000}"/>
    <cellStyle name="Salida 2" xfId="1968" xr:uid="{00000000-0005-0000-0000-00003D080000}"/>
    <cellStyle name="Salida 2 2" xfId="1969" xr:uid="{00000000-0005-0000-0000-00003E080000}"/>
    <cellStyle name="Salida 3" xfId="1970" xr:uid="{00000000-0005-0000-0000-00003F080000}"/>
    <cellStyle name="Salida 4" xfId="1971" xr:uid="{00000000-0005-0000-0000-000040080000}"/>
    <cellStyle name="TableStyleLight1" xfId="1972" xr:uid="{00000000-0005-0000-0000-000041080000}"/>
    <cellStyle name="Texto de advertencia 2" xfId="1973" xr:uid="{00000000-0005-0000-0000-000042080000}"/>
    <cellStyle name="Texto de advertencia 2 2" xfId="1974" xr:uid="{00000000-0005-0000-0000-000043080000}"/>
    <cellStyle name="Texto de advertencia 3" xfId="1975" xr:uid="{00000000-0005-0000-0000-000044080000}"/>
    <cellStyle name="Texto de advertencia 4" xfId="1976" xr:uid="{00000000-0005-0000-0000-000045080000}"/>
    <cellStyle name="Texto explicativo 2" xfId="1977" xr:uid="{00000000-0005-0000-0000-000046080000}"/>
    <cellStyle name="Texto explicativo 2 2" xfId="1978" xr:uid="{00000000-0005-0000-0000-000047080000}"/>
    <cellStyle name="Texto explicativo 3" xfId="1979" xr:uid="{00000000-0005-0000-0000-000048080000}"/>
    <cellStyle name="Texto explicativo 4" xfId="1980" xr:uid="{00000000-0005-0000-0000-000049080000}"/>
    <cellStyle name="Title" xfId="1981" xr:uid="{00000000-0005-0000-0000-00004A080000}"/>
    <cellStyle name="Título 1 2" xfId="1982" xr:uid="{00000000-0005-0000-0000-00004B080000}"/>
    <cellStyle name="Título 1 2 2" xfId="1983" xr:uid="{00000000-0005-0000-0000-00004C080000}"/>
    <cellStyle name="Título 1 3" xfId="1984" xr:uid="{00000000-0005-0000-0000-00004D080000}"/>
    <cellStyle name="Título 1 4" xfId="1985" xr:uid="{00000000-0005-0000-0000-00004E080000}"/>
    <cellStyle name="Título 2 2" xfId="1986" xr:uid="{00000000-0005-0000-0000-00004F080000}"/>
    <cellStyle name="Título 2 2 2" xfId="1987" xr:uid="{00000000-0005-0000-0000-000050080000}"/>
    <cellStyle name="Título 2 3" xfId="1988" xr:uid="{00000000-0005-0000-0000-000051080000}"/>
    <cellStyle name="Título 2 4" xfId="1989" xr:uid="{00000000-0005-0000-0000-000052080000}"/>
    <cellStyle name="Título 3 2" xfId="1990" xr:uid="{00000000-0005-0000-0000-000053080000}"/>
    <cellStyle name="Título 3 2 2" xfId="1991" xr:uid="{00000000-0005-0000-0000-000054080000}"/>
    <cellStyle name="Título 3 3" xfId="1992" xr:uid="{00000000-0005-0000-0000-000055080000}"/>
    <cellStyle name="Título 3 4" xfId="1993" xr:uid="{00000000-0005-0000-0000-000056080000}"/>
    <cellStyle name="Título 4" xfId="1994" xr:uid="{00000000-0005-0000-0000-000057080000}"/>
    <cellStyle name="Título 4 2" xfId="1995" xr:uid="{00000000-0005-0000-0000-000058080000}"/>
    <cellStyle name="Título 5" xfId="1996" xr:uid="{00000000-0005-0000-0000-000059080000}"/>
    <cellStyle name="Título 6" xfId="1997" xr:uid="{00000000-0005-0000-0000-00005A080000}"/>
    <cellStyle name="Total 2" xfId="1998" xr:uid="{00000000-0005-0000-0000-00005B080000}"/>
    <cellStyle name="Total 2 2" xfId="1999" xr:uid="{00000000-0005-0000-0000-00005C080000}"/>
    <cellStyle name="Total 3" xfId="2000" xr:uid="{00000000-0005-0000-0000-00005D080000}"/>
    <cellStyle name="Total 4" xfId="2001" xr:uid="{00000000-0005-0000-0000-00005E080000}"/>
  </cellStyles>
  <dxfs count="5">
    <dxf>
      <fill>
        <patternFill patternType="solid">
          <bgColor theme="9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numFmt numFmtId="180" formatCode="[$$-240A]\ 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57150</xdr:rowOff>
    </xdr:from>
    <xdr:to>
      <xdr:col>1</xdr:col>
      <xdr:colOff>1162051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28" b="22413"/>
        <a:stretch/>
      </xdr:blipFill>
      <xdr:spPr>
        <a:xfrm>
          <a:off x="666750" y="57150"/>
          <a:ext cx="1000126" cy="6096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Rrojas/Downloads/1.%20ESTUDIO%20DE%20MERCADO%2014-05-2019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ardo Alfonso Pulido Cordoba" refreshedDate="43199.367879282407" createdVersion="1" refreshedVersion="4" recordCount="7533" upgradeOnRefresh="1" xr:uid="{00000000-000A-0000-FFFF-FFFF01000000}">
  <cacheSource type="worksheet">
    <worksheetSource ref="A3:U7536" sheet="INVENTARIO TOTAL" r:id="rId2"/>
  </cacheSource>
  <cacheFields count="21">
    <cacheField name="grupo" numFmtId="0">
      <sharedItems containsSemiMixedTypes="0" containsString="0" containsNumber="1" containsInteger="1" minValue="216" maxValue="248"/>
    </cacheField>
    <cacheField name="descripcion_grupo" numFmtId="0">
      <sharedItems/>
    </cacheField>
    <cacheField name="ID_elemento" numFmtId="0">
      <sharedItems containsSemiMixedTypes="0" containsString="0" containsNumber="1" containsInteger="1" minValue="1003" maxValue="1829"/>
    </cacheField>
    <cacheField name="DESCRIPCION" numFmtId="0">
      <sharedItems/>
    </cacheField>
    <cacheField name="NUMERO PLACA" numFmtId="0">
      <sharedItems containsSemiMixedTypes="0" containsString="0" containsNumber="1" containsInteger="1" minValue="1" maxValue="7642"/>
    </cacheField>
    <cacheField name="ESTADO_ELEMENTO" numFmtId="0">
      <sharedItems/>
    </cacheField>
    <cacheField name="FECHA_SERVICIO" numFmtId="0">
      <sharedItems containsNonDate="0" containsDate="1" containsString="0" containsBlank="1" minDate="2014-09-08T00:00:00" maxDate="2017-12-28T00:00:00"/>
    </cacheField>
    <cacheField name="MARCA" numFmtId="0">
      <sharedItems containsMixedTypes="1" containsNumber="1" containsInteger="1" minValue="0" maxValue="0"/>
    </cacheField>
    <cacheField name="MODELO" numFmtId="0">
      <sharedItems containsBlank="1" containsMixedTypes="1" containsNumber="1" containsInteger="1" minValue="-28270" maxValue="3045627"/>
    </cacheField>
    <cacheField name="|" numFmtId="0">
      <sharedItems containsBlank="1" containsMixedTypes="1" containsNumber="1" containsInteger="1" minValue="0" maxValue="500800604219310"/>
    </cacheField>
    <cacheField name="NUMERO_SERIAL" numFmtId="0">
      <sharedItems containsBlank="1" containsMixedTypes="1" containsNumber="1" containsInteger="1" minValue="0" maxValue="357957055654842"/>
    </cacheField>
    <cacheField name="TIPO_ELEMENTO" numFmtId="0">
      <sharedItems/>
    </cacheField>
    <cacheField name="VALOR NMNC" numFmtId="0">
      <sharedItems containsSemiMixedTypes="0" containsString="0" containsNumber="1" minValue="334.56" maxValue="1954291399.9999998"/>
    </cacheField>
    <cacheField name="VALOR HISTORICO" numFmtId="0">
      <sharedItems containsString="0" containsBlank="1" containsNumber="1" minValue="334.56" maxValue="2173835975.9000001"/>
    </cacheField>
    <cacheField name="CUENTA RCP - ANTERIOR" numFmtId="0">
      <sharedItems/>
    </cacheField>
    <cacheField name="NUEVA CUENTA NMNCP" numFmtId="0">
      <sharedItems/>
    </cacheField>
    <cacheField name="DEPRECIACION Y AMORTIZACION  ACUMULADA" numFmtId="0">
      <sharedItems containsSemiMixedTypes="0" containsString="0" containsNumber="1" minValue="0" maxValue="254556819.72999999"/>
    </cacheField>
    <cacheField name="DEPRECIACION ACUMULADA NMNEG" numFmtId="0">
      <sharedItems containsSemiMixedTypes="0" containsString="0" containsNumber="1" minValue="0" maxValue="327274530.47974634"/>
    </cacheField>
    <cacheField name="SALDO EN LIBROS" numFmtId="0">
      <sharedItems containsSemiMixedTypes="0" containsString="0" containsNumber="1" minValue="0" maxValue="2173835975.9000001" count="1929">
        <n v="2207.4299999999998"/>
        <n v="1390"/>
        <n v="707600"/>
        <n v="1415200"/>
        <n v="997600"/>
        <n v="364914.38356164377"/>
        <n v="225000"/>
        <n v="527500"/>
        <n v="412143"/>
        <n v="412142"/>
        <n v="20000000"/>
        <n v="643364.38356164377"/>
        <n v="406164.383561644"/>
        <n v="645534.24657534203"/>
        <n v="413013.69863013714"/>
        <n v="690016.43835616391"/>
        <n v="3335715.0684931502"/>
        <n v="3162674.8493150696"/>
        <n v="774749"/>
        <n v="1964187.9609534238"/>
        <n v="2048852.0705424659"/>
        <n v="2020069.7401315067"/>
        <n v="1593782.4815013707"/>
        <n v="1593782.3975671232"/>
        <n v="1206654.2465753425"/>
        <n v="1790093.1221917802"/>
        <n v="5131502.9333333336"/>
        <n v="5294985.8776255697"/>
        <n v="662646.58995433804"/>
        <n v="865914"/>
        <n v="893592.11178082228"/>
        <n v="1044000"/>
        <n v="7396036.3726027384"/>
        <n v="880565.01304109581"/>
        <n v="2982258"/>
        <n v="727145.20547945215"/>
        <n v="413959"/>
        <n v="745347.94520547939"/>
        <n v="34800000"/>
        <n v="550000"/>
        <n v="325000"/>
        <n v="177480"/>
        <n v="5474.12"/>
        <n v="1998775.5287671229"/>
        <n v="945070.27397260279"/>
        <n v="1190788.5452054795"/>
        <n v="718253.40821917821"/>
        <n v="1385480.8"/>
        <n v="363404.79999999999"/>
        <n v="1322525.28"/>
        <n v="1210800.0945205479"/>
        <n v="283910"/>
        <n v="2646196.7671232875"/>
        <n v="1249988.1599999999"/>
        <n v="526993.19457534258"/>
        <n v="474985.2"/>
        <n v="5858000"/>
        <n v="15634567"/>
        <n v="1366294.2632876714"/>
        <n v="911032"/>
        <n v="911031"/>
        <n v="1413225.8"/>
        <n v="314655.25"/>
        <n v="966250"/>
        <n v="52976.23"/>
        <n v="240000"/>
        <n v="45000"/>
        <n v="580000"/>
        <n v="406000"/>
        <n v="768994.21826484031"/>
        <n v="1011834.4977168951"/>
        <n v="363405"/>
        <n v="363400.84"/>
        <n v="2012658.2431506845"/>
        <n v="522000"/>
        <n v="762004"/>
        <n v="231463"/>
        <n v="274856"/>
        <n v="620600"/>
        <n v="680428"/>
        <n v="2654264.5372146117"/>
        <n v="488999"/>
        <n v="350000"/>
        <n v="711544"/>
        <n v="474359"/>
        <n v="380000"/>
        <n v="415752"/>
        <n v="772943"/>
        <n v="10237307.139954338"/>
        <n v="10237307.546575343"/>
        <n v="1844195.9123287667"/>
        <n v="2908972.6027397262"/>
        <n v="410000"/>
        <n v="475000"/>
        <n v="154930"/>
        <n v="340845"/>
        <n v="1239436"/>
        <n v="1301410"/>
        <n v="154924"/>
        <n v="774645"/>
        <n v="5976258.7230136991"/>
        <n v="186048"/>
        <n v="687109"/>
        <n v="93024"/>
        <n v="279072"/>
        <n v="162087"/>
        <n v="537087"/>
        <n v="270072"/>
        <n v="322060"/>
        <n v="537002"/>
        <n v="232560"/>
        <n v="493309"/>
        <n v="69063"/>
        <n v="815370"/>
        <n v="794228"/>
        <n v="115575"/>
        <n v="588450"/>
        <n v="841365.47945205495"/>
        <n v="48284237.520253658"/>
        <n v="265758"/>
        <n v="380961"/>
        <n v="247501"/>
        <n v="364669"/>
        <n v="54964"/>
        <n v="331757"/>
        <n v="82095"/>
        <n v="189970"/>
        <n v="28780"/>
        <n v="109660"/>
        <n v="629680"/>
        <n v="934895"/>
        <n v="558921"/>
        <n v="3025512"/>
        <n v="3611996"/>
        <n v="116249.4"/>
        <n v="207500.79999999999"/>
        <n v="937832.19178082189"/>
        <n v="6410870.4337899536"/>
        <n v="979500"/>
        <n v="267000"/>
        <n v="242000"/>
        <n v="819000"/>
        <n v="144500"/>
        <n v="109500"/>
        <n v="97500"/>
        <n v="1050000"/>
        <n v="50000"/>
        <n v="40500"/>
        <n v="1081457.3358348971"/>
        <n v="3749755.6164383562"/>
        <n v="2704759.8173515983"/>
        <n v="3765980.5205479451"/>
        <n v="2716463.1050228314"/>
        <n v="3773191.5890410962"/>
        <n v="2721664.5662100459"/>
        <n v="2873545.6438356163"/>
        <n v="329440"/>
        <n v="2760675.5251141554"/>
        <n v="318519.64"/>
        <n v="318519.8"/>
        <n v="1011187.2146118721"/>
        <n v="871638.47031963465"/>
        <n v="2060000"/>
        <n v="1025375"/>
        <n v="1916730"/>
        <n v="989505"/>
        <n v="1239142.1917808219"/>
        <n v="1408000"/>
        <n v="441794"/>
        <n v="827640"/>
        <n v="431443"/>
        <n v="859453.93333333335"/>
        <n v="5572.63"/>
        <n v="6173.99"/>
        <n v="2960.32"/>
        <n v="4977.5600000000004"/>
        <n v="28231.5"/>
        <n v="11024111.675126903"/>
        <n v="7949095.8904109588"/>
        <n v="908245"/>
        <n v="928400"/>
        <n v="1239902"/>
        <n v="731130.27780821919"/>
        <n v="602405.66"/>
        <n v="848470.84383561648"/>
        <n v="1093384.94"/>
        <n v="214343.9"/>
        <n v="3652975.8235294111"/>
        <n v="1474823.66"/>
        <n v="283350"/>
        <n v="63982.7"/>
        <n v="1291890.6698630136"/>
        <n v="659844"/>
        <n v="982465.75342465751"/>
        <n v="2855573.0593607305"/>
        <n v="222942.09"/>
        <n v="113845"/>
        <n v="1241427"/>
        <n v="693680"/>
        <n v="835200"/>
        <n v="571532"/>
        <n v="255200"/>
        <n v="405739.56442831201"/>
        <n v="850000"/>
        <n v="7313997.6767123286"/>
        <n v="1259414.8999999999"/>
        <n v="321988.86"/>
        <n v="1154619.25"/>
        <n v="950040"/>
        <n v="604596"/>
        <n v="60134.51"/>
        <n v="74693"/>
        <n v="915178.43221917807"/>
        <n v="149898.39000000001"/>
        <n v="23430.26"/>
        <n v="97552"/>
        <n v="6023610.597260274"/>
        <n v="2086192"/>
        <n v="1722272.3178082192"/>
        <n v="6396358"/>
        <n v="1171474.8273972603"/>
        <n v="4899357.2528473809"/>
        <n v="8063294.9840546697"/>
        <n v="531094"/>
        <n v="732227"/>
        <n v="531093"/>
        <n v="1035774.5501369863"/>
        <n v="1067321.674520548"/>
        <n v="1323662"/>
        <n v="1235469.2"/>
        <n v="2048994.7489315071"/>
        <n v="259920.2"/>
        <n v="2945618.7214611871"/>
        <n v="247629.08"/>
        <n v="31464"/>
        <n v="2071"/>
        <n v="28258"/>
        <n v="18480"/>
        <n v="5831"/>
        <n v="129902"/>
        <n v="261505"/>
        <n v="19983"/>
        <n v="49687"/>
        <n v="62928"/>
        <n v="231118"/>
        <n v="48420"/>
        <n v="252625"/>
        <n v="128690"/>
        <n v="140289"/>
        <n v="271606"/>
        <n v="261103"/>
        <n v="52785"/>
        <n v="36984"/>
        <n v="98705"/>
        <n v="58765"/>
        <n v="39399"/>
        <n v="34803"/>
        <n v="89715"/>
        <n v="41760"/>
        <n v="974400"/>
        <n v="25126"/>
        <n v="30188"/>
        <n v="27359"/>
        <n v="41159"/>
        <n v="36652"/>
        <n v="66161"/>
        <n v="46023"/>
        <n v="40960"/>
        <n v="34866"/>
        <n v="36418"/>
        <n v="20616"/>
        <n v="25619"/>
        <n v="30972"/>
        <n v="29580"/>
        <n v="36018"/>
        <n v="67738"/>
        <n v="42843"/>
        <n v="47127.26"/>
        <n v="52230.720000000001"/>
        <n v="89416.39"/>
        <n v="64970"/>
        <n v="183744"/>
        <n v="110403"/>
        <n v="218550.22"/>
        <n v="220978.55"/>
        <n v="443146.68"/>
        <n v="110786.67"/>
        <n v="384060.44"/>
        <n v="384061.44"/>
        <n v="147715.92000000001"/>
        <n v="118794"/>
        <n v="224288.6"/>
        <n v="248445.04"/>
        <n v="39332"/>
        <n v="19381"/>
        <n v="28501"/>
        <n v="43292"/>
        <n v="53731"/>
        <n v="62223"/>
        <n v="63302"/>
        <n v="72456"/>
        <n v="224963.24"/>
        <n v="299596.92"/>
        <n v="131343.03"/>
        <n v="51539.67"/>
        <n v="91045.49"/>
        <n v="124138.57"/>
        <n v="87166.17"/>
        <n v="155332.07999999999"/>
        <n v="64048.54"/>
        <n v="134328.01"/>
        <n v="155331.54"/>
        <n v="105533.6"/>
        <n v="68719.56"/>
        <n v="299051.48"/>
        <n v="201267.74"/>
        <n v="257478.44"/>
        <n v="28684"/>
        <n v="19800"/>
        <n v="266051.48"/>
        <n v="42941"/>
        <n v="274130.52"/>
        <n v="55894"/>
        <n v="51300"/>
        <n v="6600"/>
        <n v="281133"/>
        <n v="2467"/>
        <n v="484807"/>
        <n v="243455"/>
        <n v="1232500"/>
        <n v="993903"/>
        <n v="1066628"/>
        <n v="919042"/>
        <n v="1042380"/>
        <n v="253000"/>
        <n v="258324"/>
        <n v="144284"/>
        <n v="278284"/>
        <n v="325111.49654794531"/>
        <n v="5952992.3456621002"/>
        <n v="274911.87"/>
        <n v="1137664.1100000001"/>
        <n v="199368.13"/>
        <n v="80000"/>
        <n v="500"/>
        <n v="7504.99"/>
        <n v="5518.45"/>
        <n v="461513.47"/>
        <n v="123217.75"/>
        <n v="791143.31"/>
        <n v="1529272.12"/>
        <n v="396406"/>
        <n v="546500"/>
        <n v="1040938.66"/>
        <n v="521500"/>
        <n v="85475"/>
        <n v="64053"/>
        <n v="121404.03"/>
        <n v="200868.56"/>
        <n v="347740.3"/>
        <n v="324207.11"/>
        <n v="2222798.17"/>
        <n v="90165.95"/>
        <n v="283455.18"/>
        <n v="112133.27"/>
        <n v="1083807.23"/>
        <n v="325680.73"/>
        <n v="228382.87"/>
        <n v="4414.6400000000003"/>
        <n v="324519.11"/>
        <n v="31996.26"/>
        <n v="73010"/>
        <n v="7284.3"/>
        <n v="1370"/>
        <n v="443676.66"/>
        <n v="7416.68"/>
        <n v="5209.3599999999997"/>
        <n v="1103673.4099999999"/>
        <n v="485628.94"/>
        <n v="3425802.02"/>
        <n v="68427.73"/>
        <n v="20400"/>
        <n v="2088199.03"/>
        <n v="76153.61"/>
        <n v="24280.9"/>
        <n v="108160.08"/>
        <n v="1957916.49"/>
        <n v="81671.95"/>
        <n v="162771.72"/>
        <n v="620264.4"/>
        <n v="1309214.47"/>
        <n v="208592.51"/>
        <n v="101538.05"/>
        <n v="396373.08"/>
        <n v="3664.1"/>
        <n v="590708.05000000005"/>
        <n v="87000"/>
        <n v="160285"/>
        <n v="169013.34"/>
        <n v="98015.34"/>
        <n v="18762.41"/>
        <n v="782922.64"/>
        <n v="804.77"/>
        <n v="1304939.21"/>
        <n v="29765.68"/>
        <n v="42381.06"/>
        <n v="767304.35"/>
        <n v="183128"/>
        <n v="3531.84"/>
        <n v="3752.5"/>
        <n v="141639.99"/>
        <n v="87005.45"/>
        <n v="456514.61"/>
        <n v="5032.7700000000004"/>
        <n v="70000"/>
        <n v="162107.51"/>
        <n v="741725.99"/>
        <n v="213640.62"/>
        <n v="71587.289999999994"/>
        <n v="46354.27"/>
        <n v="346553.43"/>
        <n v="90501.21"/>
        <n v="186449.08"/>
        <n v="1218.0899999999999"/>
        <n v="989.65"/>
        <n v="3597363.4164603129"/>
        <n v="189016.92"/>
        <n v="115571.91"/>
        <n v="63992.5"/>
        <n v="69981.039999999994"/>
        <n v="221868.2"/>
        <n v="114782.05"/>
        <n v="70635.009999999995"/>
        <n v="103745.33"/>
        <n v="2781.21"/>
        <n v="2339.7800000000002"/>
        <n v="36567.339999999997"/>
        <n v="343728"/>
        <n v="22073.58"/>
        <n v="254221.18"/>
        <n v="979690.18"/>
        <n v="98274.39"/>
        <n v="77705.89"/>
        <n v="109702.19"/>
        <n v="244764.37"/>
        <n v="302338.56"/>
        <n v="438838.52"/>
        <n v="84562.59"/>
        <n v="273596.96000000002"/>
        <n v="578324.89"/>
        <n v="191853.77"/>
        <n v="45707.99"/>
        <n v="44146.9"/>
        <n v="529763.21"/>
        <n v="401182.75"/>
        <n v="185417.07"/>
        <n v="68995.33"/>
        <n v="137818.89000000001"/>
        <n v="618057.04"/>
        <n v="184042.82"/>
        <n v="200441.86"/>
        <n v="15060.67"/>
        <n v="110367.25"/>
        <n v="169619.08"/>
        <n v="929552.74"/>
        <n v="124982.5"/>
        <n v="98200.52"/>
        <n v="351983.54"/>
        <n v="409283.2"/>
        <n v="184288.43"/>
        <n v="717387.64"/>
        <n v="441469.34"/>
        <n v="317416.5"/>
        <n v="211905.33"/>
        <n v="72842.55"/>
        <n v="829962.41"/>
        <n v="1741155.14"/>
        <n v="98668.44"/>
        <n v="126696.33"/>
        <n v="128122.54"/>
        <n v="706350.95"/>
        <n v="291193.2"/>
        <n v="220734.87"/>
        <n v="339931.34"/>
        <n v="626886.48"/>
        <n v="264881.64"/>
        <n v="785815.34"/>
        <n v="98889.24"/>
        <n v="111250.35"/>
        <n v="718712.23"/>
        <n v="81230.490000000005"/>
        <n v="61805.64"/>
        <n v="702819.25"/>
        <n v="223846.43"/>
        <n v="73500"/>
        <n v="137887.24"/>
        <n v="119196.7"/>
        <n v="5915.74"/>
        <n v="256052.21"/>
        <n v="176587.63"/>
        <n v="88293.9"/>
        <n v="219784.36"/>
        <n v="339500.05"/>
        <n v="66220.289999999994"/>
        <n v="493110.14"/>
        <n v="146598.72"/>
        <n v="4414693.53"/>
        <n v="257262.14"/>
        <n v="327000"/>
        <n v="4238.1499999999996"/>
        <n v="6445.53"/>
        <n v="3796.59"/>
        <n v="232757.94"/>
        <n v="316298.64"/>
        <n v="4635.47"/>
        <n v="543902.57999999996"/>
        <n v="144581.19"/>
        <n v="107718.53"/>
        <n v="9359.31"/>
        <n v="5297.65"/>
        <n v="6224.72"/>
        <n v="12052.21"/>
        <n v="6710.38"/>
        <n v="13111.82"/>
        <n v="6313.13"/>
        <n v="5076.8999999999996"/>
        <n v="79074.58"/>
        <n v="6533.81"/>
        <n v="4105.67"/>
        <n v="882938.73"/>
        <n v="662204.13"/>
        <n v="8078.81"/>
        <n v="4856.12"/>
        <n v="622030.42000000004"/>
        <n v="4503.12"/>
        <n v="4061.48"/>
        <n v="118611.98"/>
        <n v="11257.61"/>
        <n v="5385.94"/>
        <n v="267064.63"/>
        <n v="153041.32999999999"/>
        <n v="6401.29"/>
        <n v="618861.14"/>
        <n v="8520.23"/>
        <n v="152056.65"/>
        <n v="425717.71"/>
        <n v="5341.81"/>
        <n v="3355.34"/>
        <n v="4149.8100000000004"/>
        <n v="8034.8"/>
        <n v="4988.67"/>
        <n v="11566.52"/>
        <n v="912119.85"/>
        <n v="395373.15"/>
        <n v="5827.48"/>
        <n v="355835.83"/>
        <n v="3178.55"/>
        <n v="5430.05"/>
        <n v="5739.02"/>
        <n v="9756.52"/>
        <n v="11698.84"/>
        <n v="7372.41"/>
        <n v="7725.85"/>
        <n v="5871.48"/>
        <n v="10683.56"/>
        <n v="3443.57"/>
        <n v="5783.15"/>
        <n v="10506.88"/>
        <n v="160961.9"/>
        <n v="671400.22"/>
        <n v="296529.90999999997"/>
        <n v="11036.75"/>
        <n v="6048.14"/>
        <n v="467132.91"/>
        <n v="12449.48"/>
        <n v="336067.17"/>
        <n v="474447.84"/>
        <n v="1525319.71"/>
        <n v="6931.13"/>
        <n v="708009.48"/>
        <n v="4326.3500000000004"/>
        <n v="3266.83"/>
        <n v="5959.88"/>
        <n v="7593.42"/>
        <n v="192000"/>
        <n v="9800.69"/>
        <n v="16025.4"/>
        <n v="189932.79999999999"/>
        <n v="175740.61"/>
        <n v="179168.58"/>
        <n v="367970.7"/>
        <n v="12368.86"/>
        <n v="48561.57"/>
        <n v="128800"/>
        <n v="106394.19"/>
        <n v="47678.71"/>
        <n v="53417.78"/>
        <n v="397322.49"/>
        <n v="11142.08"/>
        <n v="847621.14"/>
        <n v="90993.39"/>
        <n v="165642.79"/>
        <n v="375249.12"/>
        <n v="353175.54"/>
        <n v="1315578.53"/>
        <n v="68413.14"/>
        <n v="56556.04"/>
        <n v="242615.49"/>
        <n v="66865.600000000006"/>
        <n v="235803.16"/>
        <n v="154751.72"/>
        <n v="45798.66"/>
        <n v="100804.38"/>
        <n v="46200"/>
        <n v="366799.14"/>
        <n v="373041.55"/>
        <n v="108793.95"/>
        <n v="381871.04"/>
        <n v="399529.79"/>
        <n v="983371.77"/>
        <n v="956884.67"/>
        <n v="859011.41"/>
        <n v="77257.2"/>
        <n v="91604.85"/>
        <n v="92708.64"/>
        <n v="32189.97"/>
        <n v="136855.44"/>
        <n v="59024.43"/>
        <n v="55183.74"/>
        <n v="167758.31"/>
        <n v="184045.19"/>
        <n v="20000"/>
        <n v="1015379.41"/>
        <n v="25000"/>
        <n v="603200"/>
        <n v="112574.71"/>
        <n v="123611.33"/>
        <n v="75049.820000000007"/>
        <n v="24000"/>
        <n v="410478.57"/>
        <n v="150099.69"/>
        <n v="17658.900000000001"/>
        <n v="482560"/>
        <n v="8829.39"/>
        <n v="2000"/>
        <n v="899450.21"/>
        <n v="17229.650000000001"/>
        <n v="27485.25"/>
        <n v="472092.7"/>
        <n v="2195268.34"/>
        <n v="82360"/>
        <n v="1278134.08"/>
        <n v="132522.73000000001"/>
        <n v="164891.35155412625"/>
        <n v="700000"/>
        <n v="185035.08"/>
        <n v="275848"/>
        <n v="149024.87323943665"/>
        <n v="742748"/>
        <n v="321610"/>
        <n v="482328"/>
        <n v="160776"/>
        <n v="1299200"/>
        <n v="220400"/>
        <n v="113680"/>
        <n v="1114180"/>
        <n v="881600"/>
        <n v="1082100"/>
        <n v="262972"/>
        <n v="100000"/>
        <n v="67541.16"/>
        <n v="73663.460000000006"/>
        <n v="79834.59"/>
        <n v="119715.3"/>
        <n v="55247.55"/>
        <n v="189500.49"/>
        <n v="122610.6"/>
        <n v="61394.31"/>
        <n v="158939.04999999999"/>
        <n v="89030.34"/>
        <n v="98226"/>
        <n v="405478.25"/>
        <n v="114641.82"/>
        <n v="439581.53"/>
        <n v="154640.48000000001"/>
        <n v="77698.61"/>
        <n v="70614.5"/>
        <n v="36831.75"/>
        <n v="485616.35"/>
        <n v="525348.5"/>
        <n v="689681.13"/>
        <n v="918700.52"/>
        <n v="1670"/>
        <n v="253491.78"/>
        <n v="1748832.25"/>
        <n v="2471160.13"/>
        <n v="641944.97"/>
        <n v="618105.63"/>
        <n v="83879.3"/>
        <n v="114273.3"/>
        <n v="177470.78"/>
        <n v="453577.81"/>
        <n v="389375.91"/>
        <n v="181517.06"/>
        <n v="1298366.53"/>
        <n v="12140.32"/>
        <n v="400412.64"/>
        <n v="754669.83"/>
        <n v="138529.5"/>
        <n v="95357.4"/>
        <n v="1119124.83"/>
        <n v="64013.08"/>
        <n v="329777.59000000003"/>
        <n v="257328.11"/>
        <n v="1129388.8700000001"/>
        <n v="372158.68"/>
        <n v="1137988.76"/>
        <n v="1139398.45"/>
        <n v="1324408.1399999999"/>
        <n v="256639.71"/>
        <n v="240159.33"/>
        <n v="525442"/>
        <n v="1099973.8600000001"/>
        <n v="51455.67"/>
        <n v="538592.56000000006"/>
        <n v="545214.65"/>
        <n v="565080.79"/>
        <n v="547422.01"/>
        <n v="556251.39"/>
        <n v="31785.7"/>
        <n v="761534.64"/>
        <n v="721802.49"/>
        <n v="57391.09"/>
        <n v="178795.04"/>
        <n v="1273014.0900000001"/>
        <n v="1370176.65"/>
        <n v="1046249.25"/>
        <n v="289162.55"/>
        <n v="1060648.3899999999"/>
        <n v="28500"/>
        <n v="131458.12"/>
        <n v="136716.42000000001"/>
        <n v="370901.07"/>
        <n v="23839.3"/>
        <n v="19186.189999999999"/>
        <n v="15892.97"/>
        <n v="25914.23"/>
        <n v="21852.69"/>
        <n v="29799.27"/>
        <n v="26267.46"/>
        <n v="41233.18"/>
        <n v="849828.6"/>
        <n v="40615.07"/>
        <n v="19866.259999999998"/>
        <n v="72180.179999999993"/>
        <n v="27680.37"/>
        <n v="103303.7"/>
        <n v="190714.83"/>
        <n v="39732.199999999997"/>
        <n v="30902.91"/>
        <n v="178546.44"/>
        <n v="9318.41"/>
        <n v="64064.06"/>
        <n v="25625.66"/>
        <n v="23295.94"/>
        <n v="46592.07"/>
        <n v="32614.400000000001"/>
        <n v="45815.5"/>
        <n v="19219.240000000002"/>
        <n v="34944"/>
        <n v="16307.22"/>
        <n v="87709.5"/>
        <n v="19801.59"/>
        <n v="1045260.4"/>
        <n v="27955.18"/>
        <n v="57191.85"/>
        <n v="37273.58"/>
        <n v="21432.36"/>
        <n v="14909.46"/>
        <n v="39603.32"/>
        <n v="38826.639999999999"/>
        <n v="95513.65"/>
        <n v="12735.2"/>
        <n v="126303.17"/>
        <n v="11648.08"/>
        <n v="18520.36"/>
        <n v="9085.4699999999993"/>
        <n v="5891467.6799999997"/>
        <n v="1076407.23"/>
        <n v="925561.35"/>
        <n v="1065233.6100000001"/>
        <n v="1042885.94"/>
        <n v="1087581.17"/>
        <n v="2540817.54"/>
        <n v="478364.2"/>
        <n v="316849.58"/>
        <n v="458758.66"/>
        <n v="418711.27"/>
        <n v="148836.1"/>
        <n v="212129.23"/>
        <n v="186922.96"/>
        <n v="169460.95"/>
        <n v="270734.05"/>
        <n v="285594.40999999997"/>
        <n v="342563.85"/>
        <n v="1518373.06"/>
        <n v="647726.11"/>
        <n v="1435007.25"/>
        <n v="109325.7"/>
        <n v="1711828.66"/>
        <n v="591568.85"/>
        <n v="1263252.04"/>
        <n v="1309214.43"/>
        <n v="69939"/>
        <n v="540795.53"/>
        <n v="445665.3"/>
        <n v="605648.24"/>
        <n v="944991.84"/>
        <n v="956228.63"/>
        <n v="405681.94"/>
        <n v="665604.68999999994"/>
        <n v="240355.64"/>
        <n v="102904.84"/>
        <n v="228596.46"/>
        <n v="656368.59"/>
        <n v="158952.19"/>
        <n v="102845.45"/>
        <n v="309683.53000000003"/>
        <n v="920075.97"/>
        <n v="109843.74"/>
        <n v="1935930.83"/>
        <n v="1893079.08"/>
        <n v="1523057.45"/>
        <n v="4024001.69"/>
        <n v="365164.89"/>
        <n v="93313.01"/>
        <n v="5797787.79"/>
        <n v="1095683.1499999999"/>
        <n v="110851.5"/>
        <n v="659604.19999999995"/>
        <n v="4828492.76"/>
        <n v="9473341.9199999999"/>
        <n v="55662.52"/>
        <n v="116475.08"/>
        <n v="256263.44"/>
        <n v="264765.96999999997"/>
        <n v="209655.17"/>
        <n v="468524.3"/>
        <n v="2894565.64"/>
        <n v="480208.35"/>
        <n v="1372023.85"/>
        <n v="1584687.57"/>
        <n v="1339849.9099999999"/>
        <n v="434455.91"/>
        <n v="271536.89"/>
        <n v="356851"/>
        <n v="247366.94"/>
        <n v="60051.040000000001"/>
        <n v="4821344.43"/>
        <n v="111469.49"/>
        <n v="153532.04999999999"/>
        <n v="87731.75"/>
        <n v="59219.32"/>
        <n v="6579.77"/>
        <n v="98701.67"/>
        <n v="65799.100000000006"/>
        <n v="28764.13"/>
        <n v="2991773.92"/>
        <n v="53632.04"/>
        <n v="21452.799999999999"/>
        <n v="321792.25"/>
        <n v="1787734.64"/>
        <n v="283653.90000000002"/>
        <n v="542061.97"/>
        <n v="130538.66"/>
        <n v="261077.3"/>
        <n v="49842.01"/>
        <n v="56962.3"/>
        <n v="64082.57"/>
        <n v="78323.19"/>
        <n v="156646.37"/>
        <n v="371290"/>
        <n v="1203837.26"/>
        <n v="767062.66"/>
        <n v="80500"/>
        <n v="614045"/>
        <n v="277891"/>
        <n v="400871"/>
        <n v="198000"/>
        <n v="1306688.01"/>
        <n v="444642.53548702877"/>
        <n v="4977560"/>
        <n v="335039"/>
        <n v="826956.13"/>
        <n v="748906.85844748933"/>
        <n v="1353181.19"/>
        <n v="600000"/>
        <n v="241500"/>
        <n v="7000"/>
        <n v="221000"/>
        <n v="1544247.76"/>
        <n v="700482.72"/>
        <n v="126159.28"/>
        <n v="107470.52"/>
        <n v="280355.76"/>
        <n v="443898.84"/>
        <n v="654164.6"/>
        <n v="971261.04"/>
        <n v="382134.16"/>
        <n v="1114561.8"/>
        <n v="154589.72"/>
        <n v="263129.76"/>
        <n v="411141.12"/>
        <n v="608487.4"/>
        <n v="80728"/>
        <n v="568000"/>
        <n v="1724479.2"/>
        <n v="152160.79999999999"/>
        <n v="502489"/>
        <n v="349000"/>
        <n v="406500"/>
        <n v="2072540"/>
        <n v="279500"/>
        <n v="232500"/>
        <n v="85500"/>
        <n v="650000"/>
        <n v="1995200"/>
        <n v="436000"/>
        <n v="148623.84"/>
        <n v="396331.4"/>
        <n v="231192.64"/>
        <n v="297247.68"/>
        <n v="247706.4"/>
        <n v="132110.07999999999"/>
        <n v="198165.12"/>
        <n v="165137.60000000001"/>
        <n v="62752.52"/>
        <n v="118898.84"/>
        <n v="264220.15999999997"/>
        <n v="264220.40000000002"/>
        <n v="142018.79999999999"/>
        <n v="82568.800000000003"/>
        <n v="181651.36"/>
        <n v="99082.559999999998"/>
        <n v="99089.52"/>
        <n v="829016"/>
        <n v="2072539"/>
        <n v="2412066.6"/>
        <n v="2412066.7999999998"/>
        <n v="905000"/>
        <n v="1354733"/>
        <n v="425387"/>
        <n v="81339"/>
        <n v="665000"/>
        <n v="170000"/>
        <n v="144000"/>
        <n v="715000"/>
        <n v="796760"/>
        <n v="300000"/>
        <n v="959139"/>
        <n v="256000"/>
        <n v="2050000"/>
        <n v="187000"/>
        <n v="553840.84"/>
        <n v="362126.48"/>
        <n v="1150283.68"/>
        <n v="1227668.3999999999"/>
        <n v="667678.6"/>
        <n v="2855014"/>
        <n v="676277.2"/>
        <n v="655144.80000000005"/>
        <n v="1080000"/>
        <n v="1236508.94"/>
        <n v="1986522.54"/>
        <n v="162164.51999999999"/>
        <n v="486495.52"/>
        <n v="1013532.6"/>
        <n v="60811.839999999997"/>
        <n v="1264321.1200000001"/>
        <n v="344600.04"/>
        <n v="585406"/>
        <n v="115746"/>
        <n v="274327"/>
        <n v="4250000"/>
        <n v="2500000"/>
        <n v="63925.279999999999"/>
        <n v="3800000"/>
        <n v="96000"/>
        <n v="1565472"/>
        <n v="304781"/>
        <n v="338647"/>
        <n v="722628.2"/>
        <n v="699886"/>
        <n v="158369"/>
        <n v="475101"/>
        <n v="527889.31999999995"/>
        <n v="387126.8"/>
        <n v="186519.88"/>
        <n v="168925"/>
        <n v="1037059"/>
        <n v="585250"/>
        <n v="341730"/>
        <n v="889389.4"/>
        <n v="444248"/>
        <n v="385398"/>
        <n v="1659072"/>
        <n v="939200"/>
        <n v="336696"/>
        <n v="372139"/>
        <n v="1310406"/>
        <n v="1375922"/>
        <n v="1359543"/>
        <n v="524162"/>
        <n v="277936"/>
        <n v="153864.5"/>
        <n v="290635.5"/>
        <n v="346669"/>
        <n v="283639"/>
        <n v="230063"/>
        <n v="2127285"/>
        <n v="520004"/>
        <n v="126062"/>
        <n v="204850"/>
        <n v="189093"/>
        <n v="472729"/>
        <n v="425457"/>
        <n v="267880"/>
        <n v="236364"/>
        <n v="646064"/>
        <n v="441214"/>
        <n v="157577"/>
        <n v="488488"/>
        <n v="173333"/>
        <n v="1386673"/>
        <n v="220606"/>
        <n v="299394"/>
        <n v="27922"/>
        <n v="998339"/>
        <n v="1216726"/>
        <n v="171590"/>
        <n v="1325922"/>
        <n v="280783"/>
        <n v="1076332"/>
        <n v="109193"/>
        <n v="212148"/>
        <n v="374377"/>
        <n v="265184"/>
        <n v="68636"/>
        <n v="93593"/>
        <n v="155990"/>
        <n v="140391"/>
        <n v="52880"/>
        <n v="405575"/>
        <n v="531065"/>
        <n v="133996"/>
        <n v="514769"/>
        <n v="827448"/>
        <n v="280784"/>
        <n v="421175"/>
        <n v="562265"/>
        <n v="15443"/>
        <n v="716512"/>
        <n v="1293675"/>
        <n v="249585"/>
        <n v="143283"/>
        <n v="493723"/>
        <n v="40600"/>
        <n v="1049800"/>
        <n v="277064.63675213698"/>
        <n v="2842000"/>
        <n v="649507.30593607295"/>
        <n v="4698000"/>
        <n v="1073675.3424657532"/>
        <n v="458004.80769230705"/>
        <n v="660906.82191780815"/>
        <n v="1138095.8630136987"/>
        <n v="589350"/>
        <n v="339322"/>
        <n v="553633"/>
        <n v="339321"/>
        <n v="428620"/>
        <n v="149722.60273972619"/>
        <n v="178590"/>
        <n v="1446586"/>
        <n v="1267994"/>
        <n v="1464444"/>
        <n v="875096"/>
        <n v="857237"/>
        <n v="571489"/>
        <n v="696507"/>
        <n v="678646"/>
        <n v="785797"/>
        <n v="142871"/>
        <n v="1463827"/>
        <n v="590106.3013698631"/>
        <n v="651437"/>
        <n v="12157534.246575341"/>
        <n v="331763.08438356174"/>
        <n v="999706.00913242064"/>
        <n v="1222935.8"/>
        <n v="159527.84"/>
        <n v="319056.84000000003"/>
        <n v="230429.36"/>
        <n v="118404"/>
        <n v="251606"/>
        <n v="266406"/>
        <n v="236805"/>
        <n v="3696345.75"/>
        <n v="2464229"/>
        <n v="1724677.4063926954"/>
        <n v="678600"/>
        <n v="418713"/>
        <n v="277709.84000000003"/>
        <n v="291596.15999999997"/>
        <n v="1711232"/>
        <n v="609000"/>
        <n v="2342070.3589041084"/>
        <n v="4064614"/>
        <n v="64212"/>
        <n v="1554819"/>
        <n v="367333.12"/>
        <n v="48228.84"/>
        <n v="16240"/>
        <n v="1328634.95"/>
        <n v="119987.48"/>
        <n v="144696.04999999999"/>
        <n v="1289737.4269082006"/>
        <n v="444703.71"/>
        <n v="116419.46"/>
        <n v="101284.95"/>
        <n v="16146.89"/>
        <n v="56754.49"/>
        <n v="167046.78"/>
        <n v="28677.88"/>
        <n v="64242.303326612804"/>
        <n v="740930.22"/>
        <n v="1306441.1100000001"/>
        <n v="1476846.49"/>
        <n v="481605.54746204801"/>
        <n v="79505.886611390393"/>
        <n v="585218.84"/>
        <n v="14568.48"/>
        <n v="17482.12"/>
        <n v="16586"/>
        <n v="120827.72"/>
        <n v="91553.43"/>
        <n v="24047.15"/>
        <n v="26484.11"/>
        <n v="18655.150000000001"/>
        <n v="20434.55"/>
        <n v="24854.68"/>
        <n v="29274.21"/>
        <n v="170848.68"/>
        <n v="53205.9"/>
        <n v="17305.64"/>
        <n v="18162.060000000001"/>
        <n v="48094.04"/>
        <n v="215251.13"/>
        <n v="827838.1"/>
        <n v="28897.59"/>
        <n v="33771.769999999997"/>
        <n v="19217.400000000001"/>
        <n v="20751.29"/>
        <n v="1787950.89"/>
        <n v="22386.07"/>
        <n v="3940.06"/>
        <n v="68306.34"/>
        <n v="24076.86"/>
        <n v="10244.290000000001"/>
        <n v="10153.879999999999"/>
        <n v="79464.45"/>
        <n v="21952.11"/>
        <n v="15610.35"/>
        <n v="39032.14"/>
        <n v="46442.51"/>
        <n v="60270.33"/>
        <n v="17336.509999999998"/>
        <n v="140630.70000000001"/>
        <n v="38187.14"/>
        <n v="27371.07"/>
        <n v="32448.02"/>
        <n v="7092.23"/>
        <n v="705247.35"/>
        <n v="372445.56"/>
        <n v="3191.76"/>
        <n v="47917.16"/>
        <n v="13283.68"/>
        <n v="11332.53"/>
        <n v="52968.42"/>
        <n v="2626.78"/>
        <n v="28695.49"/>
        <n v="169965.68"/>
        <n v="267129.84999999998"/>
        <n v="35232.22"/>
        <n v="64130.48"/>
        <n v="195641.78"/>
        <n v="388178.1"/>
        <n v="428552.03"/>
        <n v="131980.51999999999"/>
        <n v="164383.91"/>
        <n v="446404.86"/>
        <n v="157749.72"/>
        <n v="512749.99"/>
        <n v="212681.93"/>
        <n v="856125.35"/>
        <n v="387521.61"/>
        <n v="344443.63"/>
        <n v="311995.26"/>
        <n v="338999.66"/>
        <n v="453591.07"/>
        <n v="939013.14"/>
        <n v="400501.01"/>
        <n v="310794.42"/>
        <n v="86086.47"/>
        <n v="37524.910000000003"/>
        <n v="21632.080000000002"/>
        <n v="142312.27590927389"/>
        <n v="271007.34000000003"/>
        <n v="579327.4"/>
        <n v="283695.24"/>
        <n v="858657.84"/>
        <n v="232873.77172655705"/>
        <n v="155145.81"/>
        <n v="382625.91"/>
        <n v="334964.84000000003"/>
        <n v="47899.95"/>
        <n v="69672.639999999999"/>
        <n v="284606.83"/>
        <n v="265410.46000000002"/>
        <n v="26488.2"/>
        <n v="419395.98"/>
        <n v="53586.67"/>
        <n v="66507.28"/>
        <n v="457536.73835673369"/>
        <n v="1567840.6649327576"/>
        <n v="1067583.2"/>
        <n v="5153.0600000000004"/>
        <n v="423810.54"/>
        <n v="836330.02136791125"/>
        <n v="768156.53"/>
        <n v="66174.236737685744"/>
        <n v="341472.2"/>
        <n v="326687.28000000003"/>
        <n v="92673.19"/>
        <n v="19424.75"/>
        <n v="4264605.5726975203"/>
        <n v="403061.62"/>
        <n v="194246.5"/>
        <n v="13244.02"/>
        <n v="325362.83"/>
        <n v="214143.52"/>
        <n v="101979.4"/>
        <n v="154514.26999999999"/>
        <n v="751161.7"/>
        <n v="180270.35"/>
        <n v="67875.87"/>
        <n v="435288.59"/>
        <n v="1141765.93"/>
        <n v="1275305.77"/>
        <n v="1081672.8999999999"/>
        <n v="48916.84"/>
        <n v="45184.45"/>
        <n v="37619.83"/>
        <n v="9491.6299999999992"/>
        <n v="695781.42"/>
        <n v="1307021.52"/>
        <n v="11080.71"/>
        <n v="25529.68"/>
        <n v="20307.53"/>
        <n v="175974.08"/>
        <n v="565040.59"/>
        <n v="234817.71235721093"/>
        <n v="264524.95551523101"/>
        <n v="285327.70141004305"/>
        <n v="316800.48874345515"/>
        <n v="340174.79384221788"/>
        <n v="117829.29"/>
        <n v="100156.39392551174"/>
        <n v="148037.76000000001"/>
        <n v="83699.281830081018"/>
        <n v="456479.26"/>
        <n v="181457.13"/>
        <n v="92299.57"/>
        <n v="485629.82764754817"/>
        <n v="1147820.43"/>
        <n v="501343.61"/>
        <n v="308153.13376187161"/>
        <n v="890078.80551685393"/>
        <n v="84624.44"/>
        <n v="481313.91406944208"/>
        <n v="334133.74742660578"/>
        <n v="137079.13414416276"/>
        <n v="121925.50077344105"/>
        <n v="235728.01288737357"/>
        <n v="1261627.1370605677"/>
        <n v="1900004.0179935321"/>
        <n v="970848.97"/>
        <n v="301954.48440726474"/>
        <n v="200771.96220301092"/>
        <n v="210847.08774661273"/>
        <n v="730407.34417505935"/>
        <n v="775727.18663510121"/>
        <n v="173216.10224418761"/>
        <n v="114093.69"/>
        <n v="212976.85320299491"/>
        <n v="144927.28961208044"/>
        <n v="627057.82592052966"/>
        <n v="332345.73825826682"/>
        <n v="332706.36842619069"/>
        <n v="248808.28613642324"/>
        <n v="274134.28999999998"/>
        <n v="134425.26999999999"/>
        <n v="235281.13"/>
        <n v="1765.81"/>
        <n v="390378.74"/>
        <n v="411873.28000000003"/>
        <n v="39644.01"/>
        <n v="21985.29"/>
        <n v="124935.9"/>
        <n v="139857.5"/>
        <n v="844859.76"/>
        <n v="348231.03"/>
        <n v="267477.42"/>
        <n v="346879.48437461164"/>
        <n v="414125.77"/>
        <n v="1271700.82"/>
        <n v="1252861.3600000001"/>
        <n v="4802083.55"/>
        <n v="515526.1"/>
        <n v="116597.43"/>
        <n v="179834.6"/>
        <n v="692224.01"/>
        <n v="152141.57999999999"/>
        <n v="122066.24000000001"/>
        <n v="59380.09"/>
        <n v="88080.47"/>
        <n v="143036.1"/>
        <n v="252661.75"/>
        <n v="416331.67"/>
        <n v="62506.07"/>
        <n v="179100.5"/>
        <n v="271033.09999999998"/>
        <n v="872881.77"/>
        <n v="70560.74847645429"/>
        <n v="192845.28"/>
        <n v="69443.17"/>
        <n v="198661.2"/>
        <n v="161820.69"/>
        <n v="1589289.59"/>
        <n v="611434.9"/>
        <n v="963065.44"/>
        <n v="7102984.2999999998"/>
        <n v="132440.9"/>
        <n v="595983.64"/>
        <n v="701936.37"/>
        <n v="949159.06"/>
        <n v="379663.74"/>
        <n v="2648816.16"/>
        <n v="2443626.81"/>
        <n v="11206926.699999999"/>
        <n v="84847.958798017353"/>
        <n v="158146.41657954874"/>
        <n v="794644.92"/>
        <n v="221264.44"/>
        <n v="439331.48"/>
        <n v="148781.49131970247"/>
        <n v="860382.11495662853"/>
        <n v="604788.11"/>
        <n v="52044.88"/>
        <n v="939856.45"/>
        <n v="79911.55"/>
        <n v="238393.41"/>
        <n v="268918.88"/>
        <n v="46191.12"/>
        <n v="110243.39"/>
        <n v="136215.29999999999"/>
        <n v="3305.66"/>
        <n v="333849.68"/>
        <n v="18541.68"/>
        <n v="1237217.93"/>
        <n v="378780.61"/>
        <n v="9415.57"/>
        <n v="23324.38"/>
        <n v="33799.47"/>
        <n v="49475.94"/>
        <n v="1134576.1599999999"/>
        <n v="200541.36"/>
        <n v="487291.48"/>
        <n v="454805.42"/>
        <n v="422319.28"/>
        <n v="309901.62510267645"/>
        <n v="168393.66"/>
        <n v="235244.2"/>
        <n v="59744.55"/>
        <n v="79348.25"/>
        <n v="7554.01"/>
        <n v="583442.88"/>
        <n v="101752.48"/>
        <n v="33110.269999999997"/>
        <n v="12983.67"/>
        <n v="196036.79"/>
        <n v="63478.57"/>
        <n v="72813.679999999993"/>
        <n v="91483.839999999997"/>
        <n v="104552.95"/>
        <n v="1827836.423858121"/>
        <n v="24271.26"/>
        <n v="38685.4"/>
        <n v="124054.57153846137"/>
        <n v="54143.5"/>
        <n v="538634.49"/>
        <n v="168965.06"/>
        <n v="127890.7"/>
        <n v="192302.79"/>
        <n v="70946.61"/>
        <n v="42822.65"/>
        <n v="402467.61354966834"/>
        <n v="26138.25"/>
        <n v="38273.86"/>
        <n v="66279.100000000006"/>
        <n v="242808.05"/>
        <n v="76547.679999999993"/>
        <n v="1336803.05"/>
        <n v="97084.87"/>
        <n v="37340.39"/>
        <n v="11108.76"/>
        <n v="45741.9"/>
        <n v="47608.97"/>
        <n v="46675.47"/>
        <n v="73747.17"/>
        <n v="75614.2"/>
        <n v="87852.54"/>
        <n v="349132.21"/>
        <n v="371536.44"/>
        <n v="164297.54"/>
        <n v="360334.32"/>
        <n v="260638"/>
        <n v="724273.91"/>
        <n v="385539.07"/>
        <n v="497037.31"/>
        <n v="971232.61"/>
        <n v="379004.47"/>
        <n v="221543"/>
        <n v="245512.78"/>
        <n v="146560.87"/>
        <n v="427546.97"/>
        <n v="30805.79"/>
        <n v="187658"/>
        <n v="28938.78"/>
        <n v="55077.03"/>
        <n v="838290.77"/>
        <n v="868163.02"/>
        <n v="411677.28"/>
        <n v="115755.06"/>
        <n v="94284.38"/>
        <n v="106420.01"/>
        <n v="443085"/>
        <n v="76179.86"/>
        <n v="93995.42"/>
        <n v="35317.58"/>
        <n v="1806700"/>
        <n v="90550.34"/>
        <n v="749412.93270068429"/>
        <n v="822160.82422526181"/>
        <n v="508869.66057871841"/>
        <n v="1101540.1499999999"/>
        <n v="574107.77"/>
        <n v="68146.179999999993"/>
        <n v="1280261.1599999999"/>
        <n v="293813.45610169508"/>
        <n v="1339800"/>
        <n v="378727.70678282436"/>
        <n v="572112.8003795892"/>
        <n v="584907.65619788505"/>
        <n v="427809.58904109593"/>
        <n v="1110747.9602713808"/>
        <n v="274404.75"/>
        <n v="285012"/>
        <n v="37209.26"/>
        <n v="10976.22"/>
        <n v="11662.22"/>
        <n v="10015.77"/>
        <n v="18385.13"/>
        <n v="13308.63"/>
        <n v="22638.39"/>
        <n v="31556.54"/>
        <n v="30351.02"/>
        <n v="193451.89"/>
        <n v="121528.29"/>
        <n v="123789.85402613599"/>
        <n v="272154.68"/>
        <n v="130026.54"/>
        <n v="106893.14"/>
        <n v="112972.35569334822"/>
        <n v="108243.09023989877"/>
        <n v="1321250.27"/>
        <n v="95440.078174706548"/>
        <n v="2005549.04"/>
        <n v="44563.33"/>
        <n v="785922.58"/>
        <n v="53133.9"/>
        <n v="59835.46"/>
        <n v="88298.12497970229"/>
        <n v="1251414.26"/>
        <n v="9642.69"/>
        <n v="147482.85531597491"/>
        <n v="822057.04"/>
        <n v="1424101.41"/>
        <n v="122679.28312499961"/>
        <n v="970005.64"/>
        <n v="618140.86"/>
        <n v="617091.77"/>
        <n v="2783822.6990222931"/>
        <n v="4070"/>
        <n v="4620"/>
        <n v="4059610.4"/>
        <n v="258000"/>
        <n v="520000"/>
        <n v="276500"/>
        <n v="36655"/>
        <n v="405742"/>
        <n v="929094.97"/>
        <n v="539400"/>
        <n v="1299127.29"/>
        <n v="3177689.99"/>
        <n v="97400"/>
        <n v="14570747.449999999"/>
        <n v="195000"/>
        <n v="1840"/>
        <n v="370000"/>
        <n v="878022.49"/>
        <n v="367525"/>
        <n v="1229490.3600000001"/>
        <n v="142000"/>
        <n v="44000"/>
        <n v="28000"/>
        <n v="165000"/>
        <n v="469200"/>
        <n v="1307585.1599999999"/>
        <n v="1307585.17"/>
        <n v="175000"/>
        <n v="2161705.9700000002"/>
        <n v="480000"/>
        <n v="225433"/>
        <n v="9000"/>
        <n v="72000"/>
        <n v="393830"/>
        <n v="430756"/>
        <n v="345046.03903521504"/>
        <n v="540571.64988358505"/>
        <n v="236304.06468277145"/>
        <n v="218002.05"/>
        <n v="103426.4"/>
        <n v="155663.38278652355"/>
        <n v="1225691.6399999999"/>
        <n v="214848.53446373437"/>
        <n v="84940.722340738401"/>
        <n v="128575.45687067835"/>
        <n v="144509.53697219351"/>
        <n v="274531"/>
        <n v="350167"/>
        <n v="88250"/>
        <n v="109950"/>
        <n v="172500"/>
        <n v="10077142.6"/>
        <n v="1055831.2244279422"/>
        <n v="140065.22068860894"/>
        <n v="8863018.3806774914"/>
        <n v="198652.76089928625"/>
        <n v="639879.67359507456"/>
        <n v="2409.3200000000002"/>
        <n v="2429.96"/>
        <n v="2420.4699999999998"/>
        <n v="3635070"/>
        <n v="14297964"/>
        <n v="1792344.5804477371"/>
        <n v="129195"/>
        <n v="356757.667677789"/>
        <n v="13340000"/>
        <n v="2300"/>
        <n v="977880"/>
        <n v="2660.02"/>
        <n v="3052924"/>
        <n v="651060.91691037267"/>
        <n v="1020800"/>
        <n v="147912.66375545831"/>
        <n v="122027.94759825338"/>
        <n v="900000"/>
        <n v="313200"/>
        <n v="237181"/>
        <n v="2720.2"/>
        <n v="324800"/>
        <n v="95120"/>
        <n v="121000"/>
        <n v="655320.74060220644"/>
        <n v="960501"/>
        <n v="249900"/>
        <n v="331430"/>
        <n v="115310.31837360957"/>
        <n v="351504"/>
        <n v="3141628"/>
        <n v="221113.42460470507"/>
        <n v="3375252"/>
        <n v="1841810"/>
        <n v="2486.0300000000002"/>
        <n v="2487.0300000000002"/>
        <n v="403900"/>
        <n v="171758.94387755077"/>
        <n v="7511000"/>
        <n v="151120.69321229635"/>
        <n v="351001.86892702058"/>
        <n v="182247.13355385559"/>
        <n v="1053778"/>
        <n v="227278.8"/>
        <n v="227278.6"/>
        <n v="80040"/>
        <n v="399000"/>
        <n v="1299000"/>
        <n v="835285.53563984856"/>
        <n v="2652398"/>
        <n v="717507"/>
        <n v="1435737.6091061682"/>
        <n v="83716.399999999994"/>
        <n v="187781.9"/>
        <n v="315599.96000000002"/>
        <n v="43600.21"/>
        <n v="41999.83"/>
        <n v="930754.01187073998"/>
        <n v="97000"/>
        <n v="1181654.0936321281"/>
        <n v="172036.29305740981"/>
        <n v="451087"/>
        <n v="1571832"/>
        <n v="749021.00456620939"/>
        <n v="1399424"/>
        <n v="292554.33059360739"/>
        <n v="354999"/>
        <n v="649504"/>
        <n v="244807.56"/>
        <n v="216668.28"/>
        <n v="38518.49"/>
        <n v="145116"/>
        <n v="334.56"/>
        <n v="456347.52"/>
        <n v="456350.96"/>
        <n v="674444.88"/>
        <n v="323830.52"/>
        <n v="323830.12"/>
        <n v="821333.36"/>
        <n v="685300.16"/>
        <n v="659632.84"/>
        <n v="693000.24"/>
        <n v="641666.6"/>
        <n v="194229.24"/>
        <n v="194225.76"/>
        <n v="13751346.575342465"/>
        <n v="1459260.28"/>
        <n v="1459259.44"/>
        <n v="507727.03167123301"/>
        <n v="507727.23287671222"/>
        <n v="323830"/>
        <n v="1082064.31"/>
        <n v="492335.55200000014"/>
        <n v="603444"/>
        <n v="919444"/>
        <n v="2427945.2054794519"/>
        <n v="16377023.04109589"/>
        <n v="3677491.4301369861"/>
        <n v="185414.39999999999"/>
        <n v="144855"/>
        <n v="577102.31999999995"/>
        <n v="231768"/>
        <n v="451937.6"/>
        <n v="289710"/>
        <n v="451947.6"/>
        <n v="1043056"/>
        <n v="1566378.1205479456"/>
        <n v="1135420"/>
        <n v="1135028.2191780822"/>
        <n v="9988248.3287671227"/>
        <n v="800209.6"/>
        <n v="811688"/>
        <n v="1271623.3863013699"/>
        <n v="3268881.2712328769"/>
        <n v="979113.18005479453"/>
        <n v="13227123.287671233"/>
        <n v="5229452.0547945201"/>
        <n v="4434806.0710045658"/>
        <n v="768617.16"/>
        <n v="1250755.661022831"/>
        <n v="860124.16000000003"/>
        <n v="1691714.4893881278"/>
        <n v="1427069.4608493149"/>
        <n v="608360.84"/>
        <n v="635443.36"/>
        <n v="5144865.4236255707"/>
        <n v="266244.40000000002"/>
        <n v="266244.36"/>
        <n v="272448.03999999998"/>
        <n v="1290667.04"/>
        <n v="72999.600000000006"/>
        <n v="74000.070000000007"/>
        <n v="74000.02"/>
        <n v="5013023.1333333328"/>
        <n v="1602888"/>
        <n v="638000"/>
        <n v="1029828"/>
        <n v="3208721.205570776"/>
        <n v="3208721.0164748859"/>
        <n v="3004999.72"/>
        <n v="10043423.01369863"/>
        <n v="795375"/>
        <n v="856875"/>
        <n v="828375"/>
        <n v="757500"/>
        <n v="977625"/>
        <n v="926250"/>
        <n v="785625"/>
        <n v="804750"/>
        <n v="3016054.7945205481"/>
        <n v="381818"/>
        <n v="133725"/>
        <n v="88088"/>
        <n v="343500"/>
        <n v="186675"/>
        <n v="186945"/>
        <n v="273450"/>
        <n v="138675"/>
        <n v="178260"/>
        <n v="134813"/>
        <n v="209925"/>
        <n v="161775"/>
        <n v="146550"/>
        <n v="210750"/>
        <n v="157988"/>
        <n v="122025"/>
        <n v="120675"/>
        <n v="181425"/>
        <n v="97223"/>
        <n v="185400"/>
        <n v="320850"/>
        <n v="501338"/>
        <n v="137850"/>
        <n v="124425"/>
        <n v="203906"/>
        <n v="227250"/>
        <n v="159863"/>
        <n v="133763"/>
        <n v="169950"/>
        <n v="264000"/>
        <n v="322800"/>
        <n v="313013"/>
        <n v="263475"/>
        <n v="662288"/>
        <n v="291375"/>
        <n v="500250"/>
        <n v="428475"/>
        <n v="435000"/>
        <n v="404175"/>
        <n v="174375"/>
        <n v="1395075"/>
        <n v="1200788"/>
        <n v="201563"/>
        <n v="461663"/>
        <n v="338888"/>
        <n v="439875"/>
        <n v="265613"/>
        <n v="404025"/>
        <n v="83240"/>
        <n v="421125"/>
        <n v="357263"/>
        <n v="486893"/>
        <n v="314831"/>
        <n v="150075"/>
        <n v="1392000"/>
        <n v="232000"/>
        <n v="7851086.0235616434"/>
        <n v="244992"/>
        <n v="256870"/>
        <n v="556800"/>
        <n v="111360"/>
        <n v="180148"/>
        <n v="15882797.65178082"/>
        <n v="15202877.998904111"/>
        <n v="4955399.3414611872"/>
        <n v="7551725.9937442932"/>
        <n v="1464999.96"/>
        <n v="1552242.9151141553"/>
        <n v="2242129.1973515982"/>
        <n v="3617694.5014155246"/>
        <n v="360000.2"/>
        <n v="560000.43999999994"/>
        <n v="1919452.2033972603"/>
        <n v="13881850.408789955"/>
        <n v="309999.56"/>
        <n v="1140085"/>
        <n v="34358598.246575341"/>
        <n v="4070203.2230136986"/>
        <n v="1125606.6739726027"/>
        <n v="1134540"/>
        <n v="4691097.3698630137"/>
        <n v="142560"/>
        <n v="405900"/>
        <n v="4415150.4657534249"/>
        <n v="14342821.65031781"/>
        <n v="1497814.1130630136"/>
        <n v="666072"/>
        <n v="3365479.4520547944"/>
        <n v="16761643.83561644"/>
        <n v="741681.8630136986"/>
        <n v="3423800.1910958905"/>
        <n v="3400903.5205479451"/>
        <n v="9459545.8808219172"/>
        <n v="1425000"/>
        <n v="1763218.3002283105"/>
        <n v="741312.2"/>
        <n v="741313.08"/>
        <n v="400000"/>
        <n v="2854575.3424657537"/>
        <n v="8741019.2442922369"/>
        <n v="2507726.0273972601"/>
        <n v="3134657.5342465751"/>
        <n v="2508493.1506849313"/>
        <n v="1345068.493150685"/>
        <n v="1507623.6073972604"/>
        <n v="1462326.1841095891"/>
        <n v="1415230.8526027398"/>
        <n v="2510794.5205479451"/>
        <n v="2959150.6849315069"/>
        <n v="2157218.2328767125"/>
        <n v="5391656.8416438354"/>
        <n v="1414148"/>
        <n v="5720270.2127853883"/>
        <n v="1976039.1534246574"/>
        <n v="1804102.0538812785"/>
        <n v="2517698.6301369863"/>
        <n v="1637518.8675799086"/>
        <n v="5667537.5342465751"/>
        <n v="6869171.5890410962"/>
        <n v="4429713.8356164386"/>
        <n v="1338171.8136986301"/>
        <n v="1508413.7446575342"/>
        <n v="1439458"/>
        <n v="1350743"/>
        <n v="1237721.8783561643"/>
        <n v="1183151"/>
        <n v="476946"/>
        <n v="594634"/>
        <n v="1363973"/>
        <n v="1656064.3336986301"/>
        <n v="2213343.6076712329"/>
        <n v="3301614.9890410961"/>
        <n v="3644778.3287671232"/>
        <n v="5267862.9654794522"/>
        <n v="5815394.2356164381"/>
        <n v="3065033.8849315066"/>
        <n v="3383607.4520547944"/>
        <n v="6699006.0493150689"/>
        <n v="2075834.1205479451"/>
        <n v="2559469.9068493149"/>
        <n v="458363"/>
        <n v="476940"/>
        <n v="4003107.4361643838"/>
        <n v="1176879"/>
        <n v="1418449"/>
        <n v="7077017.727671233"/>
        <n v="2644446.0098630139"/>
        <n v="9360878.4657534249"/>
        <n v="1567430.1369863013"/>
        <n v="26383962.489726029"/>
        <n v="23957408.275342464"/>
        <n v="12507012.44520548"/>
        <n v="2778082.1917808219"/>
        <n v="743245.32"/>
        <n v="182542808.21917808"/>
        <n v="2787410.9589041094"/>
        <n v="5444083.4731963472"/>
        <n v="5075584.9556712331"/>
        <n v="1650982.3150684931"/>
        <n v="1661464.7424657533"/>
        <n v="3827945.2054794519"/>
        <n v="4306438.3561643837"/>
        <n v="11008493.150684932"/>
        <n v="3832328.7671232875"/>
        <n v="3841095.8904109588"/>
        <n v="6305094.3949863017"/>
        <n v="1683859.0191780822"/>
        <n v="156356705.5022831"/>
        <n v="28525814.940639269"/>
        <n v="262630702.86529681"/>
        <n v="32987149.936073061"/>
        <n v="25073663.248858448"/>
        <n v="18556257.936073061"/>
        <n v="7123448.9474885846"/>
        <n v="1694817.9205479452"/>
        <n v="8158604.4206575342"/>
        <n v="7910820.3535780823"/>
        <n v="53061.78"/>
        <n v="59996.66"/>
        <n v="57688.11"/>
        <n v="47092.33"/>
        <n v="131094.79"/>
        <n v="109414.39999999999"/>
        <n v="74284.42"/>
        <n v="79835.66"/>
        <n v="69461.2"/>
        <n v="91830.04"/>
        <n v="106038.89"/>
        <n v="66832.28"/>
        <n v="71352.56"/>
        <n v="69140.17"/>
        <n v="65224.36"/>
        <n v="70594.16"/>
        <n v="72531.22"/>
        <n v="71558.539999999994"/>
        <n v="74330.820000000007"/>
        <n v="324176.74"/>
        <n v="324525.53000000003"/>
        <n v="74668.47"/>
        <n v="89578.93"/>
        <n v="160891.84"/>
        <n v="103802.07"/>
        <n v="76907.45"/>
        <n v="1720071.0410958903"/>
        <n v="1733888.7863013698"/>
        <n v="2173835975.9000001"/>
        <n v="209620356.33000001"/>
        <n v="4435945.2054794524"/>
        <n v="0"/>
      </sharedItems>
    </cacheField>
    <cacheField name="FECHA INGRESO" numFmtId="0">
      <sharedItems containsSemiMixedTypes="0" containsNonDate="0" containsDate="1" containsString="0" minDate="1978-09-18T00:00:00" maxDate="2017-12-28T00:00:00"/>
    </cacheField>
    <cacheField name="Clasificación almacén para póliza" numFmtId="0">
      <sharedItems count="12">
        <s v="PARTITURAS, CINTAS DE VIDEO Y AUDIO"/>
        <s v="CONTENIDOS EN GENERAL"/>
        <s v="EQUIPOS MUSICALES"/>
        <s v="EQUIPO ELECTRICO Y ELECTRÓNICO "/>
        <s v="EQUIPO MOVIL Y PORTATIL"/>
        <s v="LICENCIAS &amp; SOFTWARE"/>
        <s v="MUEBLES Y ENSERES"/>
        <s v="AUTOMOVILES"/>
        <s v="EDIFICIOS"/>
        <s v="TERRENOS"/>
        <s v="EDIFICIO COMODATO"/>
        <s v="TERRENOS COMODAT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33">
  <r>
    <n v="241"/>
    <s v="9.1 ELEMENTOS MUSICALES"/>
    <n v="1622"/>
    <s v="PARTITURAS"/>
    <n v="1"/>
    <s v="USADO"/>
    <m/>
    <s v="VIVALDI  ANTONIO CONCIERTO RE "/>
    <s v="MAYOR PARA GUITARRA Y  ORQ CUE"/>
    <n v="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2"/>
    <s v="USADO"/>
    <m/>
    <s v="BACH J SEBASTIAN CANTATA NO. 2"/>
    <s v="11SCHWEIGT STILE. BACH JOHANN"/>
    <s v="0002-1"/>
    <m/>
    <s v="DE"/>
    <n v="1390"/>
    <n v="1390"/>
    <s v="1-9-60-90-003"/>
    <s v="3-1-45-12"/>
    <n v="0"/>
    <n v="0"/>
    <x v="1"/>
    <d v="1999-01-02T00:00:00"/>
    <x v="0"/>
  </r>
  <r>
    <n v="241"/>
    <s v="9.1 ELEMENTOS MUSICALES"/>
    <n v="1622"/>
    <s v="PARTITURAS"/>
    <n v="3"/>
    <s v="USADO"/>
    <m/>
    <s v="BACH J SEBASTIAN CONCIERTO  NO"/>
    <s v=". 1  2 CLAVECINES  S 1060-BACH"/>
    <n v="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4"/>
    <s v="USADO"/>
    <m/>
    <s v="SOMEWHERE OVER THE RAINBOW EL "/>
    <s v="MAGO DE OZ"/>
    <n v="312"/>
    <m/>
    <s v="DE"/>
    <n v="707600"/>
    <n v="707600"/>
    <s v="1-9-60-90-003"/>
    <s v="3-1-45-12"/>
    <n v="0"/>
    <n v="0"/>
    <x v="2"/>
    <d v="2008-12-19T00:00:00"/>
    <x v="0"/>
  </r>
  <r>
    <n v="241"/>
    <s v="9.1 ELEMENTOS MUSICALES"/>
    <n v="1622"/>
    <s v="PARTITURAS"/>
    <n v="5"/>
    <s v="USADO"/>
    <m/>
    <s v="MEME (MAME)"/>
    <m/>
    <n v="313"/>
    <m/>
    <s v="DE"/>
    <n v="1415200"/>
    <n v="1415200"/>
    <s v="1-9-60-90-003"/>
    <s v="3-1-45-12"/>
    <n v="0"/>
    <n v="0"/>
    <x v="3"/>
    <d v="2008-12-19T00:00:00"/>
    <x v="0"/>
  </r>
  <r>
    <n v="241"/>
    <s v="9.1 ELEMENTOS MUSICALES"/>
    <n v="1622"/>
    <s v="PARTITURAS"/>
    <n v="6"/>
    <s v="USADO"/>
    <m/>
    <s v="ROMANCE OPUS 97 (GADFLY)"/>
    <m/>
    <n v="314"/>
    <m/>
    <s v="DE"/>
    <n v="997600"/>
    <n v="997600"/>
    <s v="1-9-60-90-003"/>
    <s v="3-1-45-12"/>
    <n v="0"/>
    <n v="0"/>
    <x v="4"/>
    <d v="2008-12-19T00:00:00"/>
    <x v="0"/>
  </r>
  <r>
    <n v="241"/>
    <s v="9.1 ELEMENTOS MUSICALES"/>
    <n v="1622"/>
    <s v="PARTITURAS"/>
    <n v="7"/>
    <s v="USADO"/>
    <m/>
    <s v="ARREGLO OBRA MUSIC ATLANTICO L"/>
    <s v="UCHO BERMUDEZ"/>
    <n v="357"/>
    <m/>
    <s v="DE"/>
    <n v="2637500"/>
    <n v="2637500"/>
    <s v="1-9-60-90-003"/>
    <s v="1-6-81-06"/>
    <n v="0"/>
    <n v="2272585.6164383562"/>
    <x v="5"/>
    <d v="2009-05-22T00:00:00"/>
    <x v="0"/>
  </r>
  <r>
    <n v="222"/>
    <s v="3.1 MUEBLES Y ENSERES"/>
    <n v="1140"/>
    <s v="LAMPARA"/>
    <n v="8"/>
    <s v="USADO"/>
    <d v="2014-10-14T00:00:00"/>
    <s v="LAMPARA DE ATRIL"/>
    <m/>
    <n v="368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9"/>
    <s v="USADO"/>
    <d v="2014-10-14T00:00:00"/>
    <s v="LAMPARA DE ATRIL"/>
    <m/>
    <n v="369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10"/>
    <s v="USADO"/>
    <d v="2014-10-14T00:00:00"/>
    <s v="LAMPARA DE ATRIL"/>
    <m/>
    <n v="370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11"/>
    <s v="USADO"/>
    <d v="2014-10-14T00:00:00"/>
    <s v="LAMPARA DE ATRIL"/>
    <m/>
    <n v="371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12"/>
    <s v="USADO"/>
    <d v="2014-10-14T00:00:00"/>
    <s v="LAMPARA DE ATRIL"/>
    <m/>
    <n v="372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13"/>
    <s v="USADO"/>
    <d v="2014-10-14T00:00:00"/>
    <s v="LAMPARA DE ATRIL"/>
    <m/>
    <n v="373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14"/>
    <s v="USADO"/>
    <d v="2014-10-14T00:00:00"/>
    <s v="LAMPARA DE ATRIL"/>
    <m/>
    <n v="374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15"/>
    <s v="USADO"/>
    <d v="2014-10-14T00:00:00"/>
    <s v="LAMPARA DE ATRIL"/>
    <m/>
    <n v="375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16"/>
    <s v="USADO"/>
    <d v="2014-10-14T00:00:00"/>
    <s v="LAMPARA DE ATRIL"/>
    <m/>
    <n v="376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17"/>
    <s v="USADO"/>
    <d v="2014-10-14T00:00:00"/>
    <s v="LAMPARA DE ATRIL"/>
    <m/>
    <n v="377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18"/>
    <s v="USADO"/>
    <d v="2014-10-14T00:00:00"/>
    <s v="LAMPARA DE ATRIL"/>
    <m/>
    <n v="378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19"/>
    <s v="USADO"/>
    <d v="2014-10-14T00:00:00"/>
    <s v="LAMPARA DE ATRIL"/>
    <m/>
    <n v="379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20"/>
    <s v="USADO"/>
    <d v="2014-10-14T00:00:00"/>
    <s v="LAMPARA DE ATRIL"/>
    <m/>
    <n v="380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21"/>
    <s v="USADO"/>
    <d v="2014-10-14T00:00:00"/>
    <s v="LAMPARA DE ATRIL"/>
    <m/>
    <n v="381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22"/>
    <s v="USADO"/>
    <d v="2014-10-14T00:00:00"/>
    <s v="LAMPARA DE ATRIL"/>
    <m/>
    <n v="382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23"/>
    <s v="USADO"/>
    <d v="2014-10-14T00:00:00"/>
    <s v="LAMPARA DE ATRIL"/>
    <m/>
    <n v="383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24"/>
    <s v="USADO"/>
    <d v="2014-10-14T00:00:00"/>
    <s v="LAMPARA DE ATRIL"/>
    <m/>
    <n v="384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25"/>
    <s v="USADO"/>
    <d v="2014-10-14T00:00:00"/>
    <s v="LAMPARA DE ATRIL"/>
    <m/>
    <n v="385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26"/>
    <s v="USADO"/>
    <d v="2014-10-14T00:00:00"/>
    <s v="LAMPARA DE ATRIL"/>
    <m/>
    <n v="386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27"/>
    <s v="USADO"/>
    <d v="2014-10-14T00:00:00"/>
    <s v="LAMPARA DE ATRIL"/>
    <m/>
    <n v="387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28"/>
    <s v="USADO"/>
    <d v="2014-10-14T00:00:00"/>
    <s v="LAMPARA DE ATRIL"/>
    <m/>
    <n v="388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29"/>
    <s v="USADO"/>
    <d v="2014-10-14T00:00:00"/>
    <s v="LAMPARA DE ATRIL"/>
    <m/>
    <n v="389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30"/>
    <s v="USADO"/>
    <m/>
    <s v="LAMPARA DE ATRIL"/>
    <m/>
    <n v="390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31"/>
    <s v="USADO"/>
    <m/>
    <s v="LAMPARA DE ATRIL"/>
    <m/>
    <n v="391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32"/>
    <s v="USADO"/>
    <m/>
    <s v="LAMPARA DE ATRIL"/>
    <m/>
    <n v="392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33"/>
    <s v="USADO"/>
    <m/>
    <s v="LAMPARA DE ATRIL"/>
    <m/>
    <n v="393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34"/>
    <s v="USADO"/>
    <m/>
    <s v="LAMPARA DE ATRIL"/>
    <m/>
    <n v="394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35"/>
    <s v="USADO"/>
    <m/>
    <s v="LAMPARA DE ATRIL"/>
    <m/>
    <n v="395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36"/>
    <s v="USADO"/>
    <m/>
    <s v="LAMPARA DE ATRIL"/>
    <m/>
    <n v="396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37"/>
    <s v="USADO"/>
    <m/>
    <s v="LAMPARA DE ATRIL"/>
    <m/>
    <n v="397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38"/>
    <s v="USADO"/>
    <m/>
    <s v="LAMPARA DE ATRIL"/>
    <m/>
    <n v="398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39"/>
    <s v="USADO"/>
    <m/>
    <s v="LAMPARA DE ATRIL"/>
    <m/>
    <n v="399"/>
    <m/>
    <s v="CC"/>
    <n v="225000"/>
    <n v="225000"/>
    <s v="5-1-11-15-009"/>
    <s v="5-1-11-14-001"/>
    <n v="0"/>
    <n v="0"/>
    <x v="6"/>
    <d v="2009-06-11T00:00:00"/>
    <x v="1"/>
  </r>
  <r>
    <n v="241"/>
    <s v="9.1 ELEMENTOS MUSICALES"/>
    <n v="1622"/>
    <s v="PARTITURAS"/>
    <n v="40"/>
    <s v="USADO"/>
    <m/>
    <s v="BACH J SEBASTIAN CONCIERTO NO."/>
    <s v=" 2 EN DO MAYOR 2 CLAVECINES-BA"/>
    <n v="4"/>
    <m/>
    <s v="DE"/>
    <n v="2207.4299999999998"/>
    <n v="2207.4299999999998"/>
    <s v="1-9-60-90-003"/>
    <s v="3-1-45-12"/>
    <n v="0"/>
    <n v="0"/>
    <x v="0"/>
    <d v="1984-01-01T00:00:00"/>
    <x v="0"/>
  </r>
  <r>
    <n v="222"/>
    <s v="3.1 MUEBLES Y ENSERES"/>
    <n v="1140"/>
    <s v="LAMPARA"/>
    <n v="41"/>
    <s v="USADO"/>
    <m/>
    <s v="LAMPARA DE ATRIL"/>
    <m/>
    <n v="400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42"/>
    <s v="USADO"/>
    <m/>
    <s v="LAMPARA DE ATRIL"/>
    <m/>
    <n v="401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43"/>
    <s v="USADO"/>
    <m/>
    <s v="LAMPARA DE ATRIL"/>
    <m/>
    <n v="402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44"/>
    <s v="USADO"/>
    <m/>
    <s v="LAMPARA DE ATRIL"/>
    <m/>
    <n v="403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45"/>
    <s v="USADO"/>
    <m/>
    <s v="LAMPARA DE ATRIL"/>
    <m/>
    <n v="404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46"/>
    <s v="USADO"/>
    <m/>
    <s v="LAMPARA DE ATRIL"/>
    <m/>
    <n v="405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47"/>
    <s v="USADO"/>
    <m/>
    <s v="LAMPARA DE ATRIL"/>
    <m/>
    <n v="406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48"/>
    <s v="USADO"/>
    <m/>
    <s v="LAMPARA DE ATRIL"/>
    <m/>
    <n v="407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49"/>
    <s v="USADO"/>
    <m/>
    <s v="LAMPARA DE ATRIL"/>
    <m/>
    <n v="408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50"/>
    <s v="USADO"/>
    <m/>
    <s v="LAMPARA DE ATRIL"/>
    <m/>
    <n v="409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51"/>
    <s v="USADO"/>
    <m/>
    <s v="LAMPARA DE ATRIL"/>
    <m/>
    <n v="410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52"/>
    <s v="USADO"/>
    <m/>
    <s v="LAMPARA DE ATRIL"/>
    <m/>
    <n v="411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53"/>
    <s v="USADO"/>
    <m/>
    <s v="LAMPARA DE ATRIL"/>
    <m/>
    <n v="412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54"/>
    <s v="USADO"/>
    <m/>
    <s v="LAMPARA DE ATRIL"/>
    <m/>
    <n v="413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55"/>
    <s v="USADO"/>
    <m/>
    <s v="LAMPARA DE ATRIL"/>
    <m/>
    <n v="414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56"/>
    <s v="USADO"/>
    <m/>
    <s v="LAMPARA DE ATRIL"/>
    <m/>
    <n v="415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57"/>
    <s v="USADO"/>
    <m/>
    <s v="LAMPARA DE ATRIL"/>
    <m/>
    <n v="416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58"/>
    <s v="USADO"/>
    <m/>
    <s v="LAMPARA DE ATRIL"/>
    <m/>
    <n v="417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59"/>
    <s v="USADO"/>
    <m/>
    <s v="LAMPARA DE ATRIL"/>
    <m/>
    <n v="418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60"/>
    <s v="USADO"/>
    <m/>
    <s v="LAMPARA DE ATRIL"/>
    <m/>
    <n v="419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61"/>
    <s v="USADO"/>
    <m/>
    <s v="LAMPARA DE ATRIL"/>
    <m/>
    <n v="420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62"/>
    <s v="USADO"/>
    <m/>
    <s v="LAMPARA DE ATRIL"/>
    <m/>
    <n v="421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63"/>
    <s v="USADO"/>
    <m/>
    <s v="LAMPARA DE ATRIL"/>
    <m/>
    <n v="422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64"/>
    <s v="USADO"/>
    <m/>
    <s v="LAMPARA DE ATRIL"/>
    <m/>
    <n v="423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65"/>
    <s v="USADO"/>
    <m/>
    <s v="LAMPARA DE ATRIL"/>
    <m/>
    <n v="424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66"/>
    <s v="USADO"/>
    <m/>
    <s v="LAMPARA DE ATRIL"/>
    <m/>
    <n v="425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67"/>
    <s v="USADO"/>
    <m/>
    <s v="LAMPARA DE ATRIL"/>
    <m/>
    <n v="426"/>
    <m/>
    <s v="CC"/>
    <n v="225000"/>
    <n v="225000"/>
    <s v="5-1-11-15-009"/>
    <s v="5-1-11-14-001"/>
    <n v="0"/>
    <n v="0"/>
    <x v="6"/>
    <d v="2009-06-11T00:00:00"/>
    <x v="1"/>
  </r>
  <r>
    <n v="222"/>
    <s v="3.1 MUEBLES Y ENSERES"/>
    <n v="1140"/>
    <s v="LAMPARA"/>
    <n v="68"/>
    <s v="USADO"/>
    <m/>
    <s v="LAMPARA DE ATRIL"/>
    <m/>
    <n v="427"/>
    <m/>
    <s v="CC"/>
    <n v="225000"/>
    <n v="225000"/>
    <s v="5-1-11-15-009"/>
    <s v="5-1-11-14-001"/>
    <n v="0"/>
    <n v="0"/>
    <x v="6"/>
    <d v="2009-06-11T00:00:00"/>
    <x v="1"/>
  </r>
  <r>
    <n v="241"/>
    <s v="9.1 ELEMENTOS MUSICALES"/>
    <n v="1622"/>
    <s v="PARTITURAS"/>
    <n v="69"/>
    <s v="USADO"/>
    <m/>
    <s v="I FEEL PRETTY  BY LEONARD BERN"/>
    <s v="STEIN"/>
    <n v="428"/>
    <m/>
    <s v="DE"/>
    <n v="527500"/>
    <n v="527500"/>
    <s v="1-9-60-90-003"/>
    <s v="3-1-45-12"/>
    <n v="0"/>
    <n v="0"/>
    <x v="7"/>
    <d v="2009-06-24T00:00:00"/>
    <x v="0"/>
  </r>
  <r>
    <n v="241"/>
    <s v="9.1 ELEMENTOS MUSICALES"/>
    <n v="1622"/>
    <s v="PARTITURAS"/>
    <n v="70"/>
    <s v="USADO"/>
    <m/>
    <s v="ASCOT GAVOTTE MY FAIR LADY"/>
    <m/>
    <n v="429"/>
    <m/>
    <s v="DE"/>
    <n v="527500"/>
    <n v="527500"/>
    <s v="1-9-60-90-003"/>
    <s v="3-1-45-12"/>
    <n v="0"/>
    <n v="0"/>
    <x v="7"/>
    <d v="2009-06-24T00:00:00"/>
    <x v="0"/>
  </r>
  <r>
    <n v="241"/>
    <s v="9.1 ELEMENTOS MUSICALES"/>
    <n v="1622"/>
    <s v="PARTITURAS"/>
    <n v="71"/>
    <s v="USADO"/>
    <m/>
    <s v="I COULD HAVED DANCED ALL NIGHT"/>
    <m/>
    <n v="430"/>
    <m/>
    <s v="DE"/>
    <n v="527500"/>
    <n v="527500"/>
    <s v="1-9-60-90-003"/>
    <s v="3-1-45-12"/>
    <n v="0"/>
    <n v="0"/>
    <x v="7"/>
    <d v="2009-06-24T00:00:00"/>
    <x v="0"/>
  </r>
  <r>
    <n v="241"/>
    <s v="9.1 ELEMENTOS MUSICALES"/>
    <n v="1622"/>
    <s v="PARTITURAS"/>
    <n v="72"/>
    <s v="USADO"/>
    <m/>
    <s v="ONE BY MARVIN HAMLISCH -  EDWA"/>
    <s v="RD KLEBAN"/>
    <n v="431"/>
    <m/>
    <s v="DE"/>
    <n v="527500"/>
    <n v="527500"/>
    <s v="1-9-60-90-003"/>
    <s v="3-1-45-12"/>
    <n v="0"/>
    <n v="0"/>
    <x v="7"/>
    <d v="2009-06-24T00:00:00"/>
    <x v="0"/>
  </r>
  <r>
    <n v="241"/>
    <s v="9.1 ELEMENTOS MUSICALES"/>
    <n v="1622"/>
    <s v="PARTITURAS"/>
    <n v="73"/>
    <s v="USADO"/>
    <m/>
    <s v="POOR WANDERING ONE PIRATS OF P"/>
    <s v="ENZANCE"/>
    <n v="432"/>
    <m/>
    <s v="DE"/>
    <n v="527500"/>
    <n v="527500"/>
    <s v="1-9-60-90-003"/>
    <s v="3-1-45-12"/>
    <n v="0"/>
    <n v="0"/>
    <x v="7"/>
    <d v="2009-06-24T00:00:00"/>
    <x v="0"/>
  </r>
  <r>
    <n v="222"/>
    <s v="3.1 MUEBLES Y ENSERES"/>
    <n v="1190"/>
    <s v="PERSIANA"/>
    <n v="74"/>
    <s v="USADO"/>
    <m/>
    <s v="PERSIANA EN MINIMADERA DE 25 M"/>
    <s v="M"/>
    <n v="438"/>
    <m/>
    <s v="DE"/>
    <n v="412143"/>
    <n v="412143"/>
    <s v="1-6-65-01"/>
    <s v="3-1-45-06"/>
    <n v="412143"/>
    <n v="0"/>
    <x v="8"/>
    <d v="2009-07-28T00:00:00"/>
    <x v="1"/>
  </r>
  <r>
    <n v="222"/>
    <s v="3.1 MUEBLES Y ENSERES"/>
    <n v="1190"/>
    <s v="PERSIANA"/>
    <n v="75"/>
    <s v="USADO"/>
    <m/>
    <s v="PERSIANA EN MINIMADERA DE 25 M"/>
    <s v="M"/>
    <n v="439"/>
    <m/>
    <s v="DE"/>
    <n v="412143"/>
    <n v="412143"/>
    <s v="1-6-37-09-001"/>
    <s v="3-1-45-06"/>
    <n v="412143"/>
    <n v="0"/>
    <x v="8"/>
    <d v="2009-07-28T00:00:00"/>
    <x v="1"/>
  </r>
  <r>
    <n v="222"/>
    <s v="3.1 MUEBLES Y ENSERES"/>
    <n v="1190"/>
    <s v="PERSIANA"/>
    <n v="76"/>
    <s v="USADO"/>
    <m/>
    <s v="PERSIANA EN MINIMADERA DE 25 M"/>
    <s v="M"/>
    <n v="440"/>
    <m/>
    <s v="DE"/>
    <n v="412143"/>
    <n v="412143"/>
    <s v="1-6-37-09-001"/>
    <s v="3-1-45-06"/>
    <n v="412143"/>
    <n v="0"/>
    <x v="8"/>
    <d v="2009-07-28T00:00:00"/>
    <x v="1"/>
  </r>
  <r>
    <n v="222"/>
    <s v="3.1 MUEBLES Y ENSERES"/>
    <n v="1190"/>
    <s v="PERSIANA"/>
    <n v="77"/>
    <s v="USADO"/>
    <m/>
    <s v="PERSIANA EN MINIMADERA DE 25 M"/>
    <s v="M"/>
    <n v="441"/>
    <m/>
    <s v="DE"/>
    <n v="412143"/>
    <n v="412143"/>
    <s v="1-6-37-09-001"/>
    <s v="3-1-45-06"/>
    <n v="412143"/>
    <n v="0"/>
    <x v="8"/>
    <d v="2009-07-28T00:00:00"/>
    <x v="1"/>
  </r>
  <r>
    <n v="222"/>
    <s v="3.1 MUEBLES Y ENSERES"/>
    <n v="1190"/>
    <s v="PERSIANA"/>
    <n v="78"/>
    <s v="USADO"/>
    <m/>
    <s v="PERSIANA EN MINIMADERA DE 25 M"/>
    <s v="M"/>
    <n v="442"/>
    <m/>
    <s v="DE"/>
    <n v="412143"/>
    <n v="412143"/>
    <s v="1-6-65-01"/>
    <s v="3-1-45-06"/>
    <n v="412143"/>
    <n v="0"/>
    <x v="8"/>
    <d v="2009-07-28T00:00:00"/>
    <x v="1"/>
  </r>
  <r>
    <n v="222"/>
    <s v="3.1 MUEBLES Y ENSERES"/>
    <n v="1190"/>
    <s v="PERSIANA"/>
    <n v="79"/>
    <s v="USADO"/>
    <m/>
    <s v="PERSIANA EN MINIMADERA DE 25 M"/>
    <s v="M"/>
    <n v="443"/>
    <m/>
    <s v="DE"/>
    <n v="412143"/>
    <n v="412143"/>
    <s v="1-6-37-09-001"/>
    <s v="3-1-45-06"/>
    <n v="412143"/>
    <n v="0"/>
    <x v="8"/>
    <d v="2009-07-28T00:00:00"/>
    <x v="1"/>
  </r>
  <r>
    <n v="222"/>
    <s v="3.1 MUEBLES Y ENSERES"/>
    <n v="1190"/>
    <s v="PERSIANA"/>
    <n v="80"/>
    <s v="USADO"/>
    <m/>
    <s v="PERSIANA EN MINIMADERA DE 25 M"/>
    <s v="M"/>
    <n v="444"/>
    <m/>
    <s v="DE"/>
    <n v="412142"/>
    <n v="412142"/>
    <s v="1-6-37-09-001"/>
    <s v="3-1-45-06"/>
    <n v="412142"/>
    <n v="0"/>
    <x v="9"/>
    <d v="2009-07-28T00:00:00"/>
    <x v="1"/>
  </r>
  <r>
    <n v="241"/>
    <s v="9.1 ELEMENTOS MUSICALES"/>
    <n v="1602"/>
    <s v="CINTA DE VIDEO-CDS"/>
    <n v="81"/>
    <s v="USADO"/>
    <m/>
    <s v="VIDEO MASTER INSTITUCIONAL CON"/>
    <m/>
    <n v="445"/>
    <m/>
    <s v="DE"/>
    <n v="20000000"/>
    <n v="20000000"/>
    <s v="1-9-60-90-007"/>
    <s v="3-1-45-12"/>
    <n v="0"/>
    <n v="0"/>
    <x v="10"/>
    <d v="2009-08-10T00:00:00"/>
    <x v="0"/>
  </r>
  <r>
    <n v="241"/>
    <s v="9.1 ELEMENTOS MUSICALES"/>
    <n v="1602"/>
    <s v="CINTA DE VIDEO-CDS"/>
    <n v="82"/>
    <s v="USADO"/>
    <m/>
    <s v=" EVENTO ROCK AL PARQUE"/>
    <m/>
    <n v="446"/>
    <m/>
    <s v="DE"/>
    <n v="20000000"/>
    <n v="20000000"/>
    <s v="1-9-60-90-007"/>
    <s v="3-1-45-12"/>
    <n v="0"/>
    <n v="0"/>
    <x v="10"/>
    <d v="2009-08-10T00:00:00"/>
    <x v="0"/>
  </r>
  <r>
    <n v="241"/>
    <s v="9.1 ELEMENTOS MUSICALES"/>
    <n v="1622"/>
    <s v="PARTITURAS"/>
    <n v="83"/>
    <s v="USADO"/>
    <m/>
    <s v="PIEL CANELA DE COMP. BOBBY CAP"/>
    <s v="O"/>
    <n v="447"/>
    <m/>
    <s v="DE"/>
    <n v="3960000"/>
    <n v="3960000"/>
    <s v="1-9-60-90-003"/>
    <s v="1-6-81-06"/>
    <n v="0"/>
    <n v="3316635.6164383562"/>
    <x v="11"/>
    <d v="2009-08-18T00:00:00"/>
    <x v="0"/>
  </r>
  <r>
    <n v="241"/>
    <s v="9.1 ELEMENTOS MUSICALES"/>
    <n v="1622"/>
    <s v="PARTITURAS"/>
    <n v="84"/>
    <s v="USADO"/>
    <m/>
    <s v="TE MANDO FLORES COMP FONSECA"/>
    <m/>
    <n v="448"/>
    <m/>
    <s v="DE"/>
    <n v="3960000"/>
    <n v="3960000"/>
    <s v="1-9-60-90-003"/>
    <s v="1-6-81-06"/>
    <n v="0"/>
    <n v="3316635.6164383562"/>
    <x v="11"/>
    <d v="2009-08-18T00:00:00"/>
    <x v="0"/>
  </r>
  <r>
    <n v="241"/>
    <s v="9.1 ELEMENTOS MUSICALES"/>
    <n v="1622"/>
    <s v="PARTITURAS"/>
    <n v="85"/>
    <s v="USADO"/>
    <m/>
    <s v="DULCE PECADO DE ANDRES CABAS"/>
    <m/>
    <n v="449"/>
    <m/>
    <s v="DE"/>
    <n v="3960000"/>
    <n v="3960000"/>
    <s v="1-9-60-90-003"/>
    <s v="1-6-81-06"/>
    <n v="0"/>
    <n v="3316635.6164383562"/>
    <x v="11"/>
    <d v="2009-08-18T00:00:00"/>
    <x v="0"/>
  </r>
  <r>
    <n v="241"/>
    <s v="9.1 ELEMENTOS MUSICALES"/>
    <n v="1622"/>
    <s v="PARTITURAS"/>
    <n v="86"/>
    <s v="USADO"/>
    <m/>
    <s v="CANTO ZAFRA AUTORIA TRADICIONA"/>
    <s v="L FORM ORQ SINFONC"/>
    <n v="450"/>
    <m/>
    <s v="DE"/>
    <n v="3960000"/>
    <n v="3960000"/>
    <s v="1-9-60-90-003"/>
    <s v="1-6-81-06"/>
    <n v="0"/>
    <n v="3316635.6164383562"/>
    <x v="11"/>
    <d v="2009-08-18T00:00:00"/>
    <x v="0"/>
  </r>
  <r>
    <n v="241"/>
    <s v="9.1 ELEMENTOS MUSICALES"/>
    <n v="1622"/>
    <s v="PARTITURAS"/>
    <n v="87"/>
    <s v="USADO"/>
    <m/>
    <s v="HAY AMORES DE SHAKIRA"/>
    <m/>
    <n v="451"/>
    <m/>
    <s v="DE"/>
    <n v="2500000"/>
    <n v="2500000"/>
    <s v="1-9-60-90-003"/>
    <s v="1-6-81-06"/>
    <n v="0"/>
    <n v="2093835.616438356"/>
    <x v="12"/>
    <d v="2009-08-18T00:00:00"/>
    <x v="0"/>
  </r>
  <r>
    <n v="241"/>
    <s v="9.1 ELEMENTOS MUSICALES"/>
    <n v="1622"/>
    <s v="PARTITURAS"/>
    <n v="88"/>
    <s v="USADO"/>
    <m/>
    <s v="ARREGLO MUSICAL LA REBELION DE"/>
    <s v=" JOE ARROYO"/>
    <n v="452"/>
    <m/>
    <s v="DE"/>
    <n v="3960000"/>
    <n v="3960000"/>
    <s v="1-9-60-90-003"/>
    <s v="1-6-81-06"/>
    <n v="0"/>
    <n v="3314465.753424658"/>
    <x v="13"/>
    <d v="2009-08-20T00:00:00"/>
    <x v="0"/>
  </r>
  <r>
    <n v="241"/>
    <s v="9.1 ELEMENTOS MUSICALES"/>
    <n v="1622"/>
    <s v="PARTITURAS"/>
    <n v="89"/>
    <s v="USADO"/>
    <m/>
    <s v="ARREGLO LLANERO SOY DE FELIPE "/>
    <s v="MAZABEL"/>
    <n v="453"/>
    <m/>
    <s v="DE"/>
    <n v="3960000"/>
    <n v="3960000"/>
    <s v="1-9-60-90-003"/>
    <s v="1-6-81-06"/>
    <n v="0"/>
    <n v="3314465.753424658"/>
    <x v="13"/>
    <d v="2009-08-20T00:00:00"/>
    <x v="0"/>
  </r>
  <r>
    <n v="241"/>
    <s v="9.1 ELEMENTOS MUSICALES"/>
    <n v="1622"/>
    <s v="PARTITURAS"/>
    <n v="90"/>
    <s v="USADO"/>
    <m/>
    <s v="ARREGLO PESCADOR DE AUTORIA TR"/>
    <s v="ADICIONAL"/>
    <n v="454"/>
    <m/>
    <s v="DE"/>
    <n v="3960000"/>
    <n v="3960000"/>
    <s v="1-9-60-90-003"/>
    <s v="1-6-81-06"/>
    <n v="0"/>
    <n v="3314465.753424658"/>
    <x v="13"/>
    <d v="2009-08-20T00:00:00"/>
    <x v="0"/>
  </r>
  <r>
    <n v="241"/>
    <s v="9.1 ELEMENTOS MUSICALES"/>
    <n v="1622"/>
    <s v="PARTITURAS"/>
    <n v="91"/>
    <s v="USADO"/>
    <m/>
    <s v="ARREGLO A PASO LENTO DE MONICA"/>
    <s v=" GIRALDO"/>
    <n v="455"/>
    <m/>
    <s v="DE"/>
    <n v="3960000"/>
    <n v="3960000"/>
    <s v="1-9-60-90-003"/>
    <s v="1-6-81-06"/>
    <n v="0"/>
    <n v="3314465.753424658"/>
    <x v="13"/>
    <d v="2009-08-20T00:00:00"/>
    <x v="0"/>
  </r>
  <r>
    <n v="241"/>
    <s v="9.1 ELEMENTOS MUSICALES"/>
    <n v="1622"/>
    <s v="PARTITURAS"/>
    <n v="92"/>
    <s v="USADO"/>
    <m/>
    <s v="ARREGLO VUELA CANELA JUAN VALE"/>
    <s v="NCIA"/>
    <n v="456"/>
    <m/>
    <s v="DE"/>
    <n v="3960000"/>
    <n v="3960000"/>
    <s v="1-9-60-90-003"/>
    <s v="1-6-81-06"/>
    <n v="0"/>
    <n v="3314465.753424658"/>
    <x v="13"/>
    <d v="2009-08-20T00:00:00"/>
    <x v="0"/>
  </r>
  <r>
    <n v="241"/>
    <s v="9.1 ELEMENTOS MUSICALES"/>
    <n v="1622"/>
    <s v="PARTITURAS"/>
    <n v="93"/>
    <s v="USADO"/>
    <m/>
    <s v="ARREGLO SOMOS PACIFICO DE CHOC"/>
    <s v="QUIBTOWN"/>
    <n v="457"/>
    <m/>
    <s v="DE"/>
    <n v="3960000"/>
    <n v="3960000"/>
    <s v="1-9-60-90-003"/>
    <s v="1-6-81-06"/>
    <n v="0"/>
    <n v="3314465.753424658"/>
    <x v="13"/>
    <d v="2009-08-20T00:00:00"/>
    <x v="0"/>
  </r>
  <r>
    <n v="241"/>
    <s v="9.1 ELEMENTOS MUSICALES"/>
    <n v="1622"/>
    <s v="PARTITURAS"/>
    <n v="94"/>
    <s v="USADO"/>
    <m/>
    <s v="ARREGLO BAMBUQUISIMO DE SU AUT"/>
    <s v="ORIA"/>
    <n v="458"/>
    <m/>
    <s v="DE"/>
    <n v="2500000"/>
    <n v="2500000"/>
    <s v="1-9-60-90-003"/>
    <s v="1-6-81-06"/>
    <n v="0"/>
    <n v="2086986.3013698629"/>
    <x v="14"/>
    <d v="2009-08-28T00:00:00"/>
    <x v="0"/>
  </r>
  <r>
    <n v="241"/>
    <s v="9.1 ELEMENTOS MUSICALES"/>
    <n v="1622"/>
    <s v="PARTITURAS"/>
    <n v="95"/>
    <s v="USADO"/>
    <m/>
    <s v="ARREGLO TEMA MUSICAL MALIGNO H"/>
    <s v="ECTOR BUITRAGO"/>
    <n v="459"/>
    <m/>
    <s v="DE"/>
    <n v="3960000"/>
    <n v="3960000"/>
    <s v="1-9-60-90-003"/>
    <s v="1-6-81-06"/>
    <n v="0"/>
    <n v="3269983.5616438361"/>
    <x v="15"/>
    <d v="2009-09-30T00:00:00"/>
    <x v="0"/>
  </r>
  <r>
    <n v="244"/>
    <s v="1.4.3. VIENTO"/>
    <n v="1603"/>
    <s v="TROMPETA"/>
    <n v="97"/>
    <s v="USADO"/>
    <m/>
    <s v="TROMPETA SCHAGERS SCI 3833279 "/>
    <s v="INCLUYE BOQUILLA"/>
    <n v="461"/>
    <n v="3833279"/>
    <s v="DE"/>
    <n v="18560000"/>
    <n v="18560000"/>
    <s v="1-6-55-05"/>
    <s v="1-6-55-05"/>
    <n v="15224285.02"/>
    <n v="15224284.93150685"/>
    <x v="16"/>
    <d v="2009-10-20T00:00:00"/>
    <x v="2"/>
  </r>
  <r>
    <n v="244"/>
    <s v="1.4.3. VIENTO"/>
    <n v="1603"/>
    <s v="TROMPETA"/>
    <n v="98"/>
    <s v="USADO"/>
    <m/>
    <s v="TROMPETA SCHAGERS  3852256 INC"/>
    <s v="L. ESTUCHE"/>
    <n v="462"/>
    <n v="3852256"/>
    <s v="DE"/>
    <n v="17597200"/>
    <n v="17597200"/>
    <s v="1-6-55-05"/>
    <s v="1-6-55-05"/>
    <n v="14434525.130000001"/>
    <n v="14434525.15068493"/>
    <x v="17"/>
    <d v="2009-10-20T00:00:00"/>
    <x v="2"/>
  </r>
  <r>
    <n v="244"/>
    <s v="1.4.3. VIENTO"/>
    <n v="1603"/>
    <s v="TROMPETA"/>
    <n v="99"/>
    <s v="USADO"/>
    <m/>
    <s v="TROMPETA SCHAGERS  3852260 INC"/>
    <s v="LU BOQUILL. ESTUC"/>
    <n v="463"/>
    <n v="3852260"/>
    <s v="DE"/>
    <n v="17597200"/>
    <n v="17597200"/>
    <s v="1-6-55-05"/>
    <s v="1-6-55-05"/>
    <n v="13479937.300000001"/>
    <n v="14434525.15068493"/>
    <x v="17"/>
    <d v="2009-10-20T00:00:00"/>
    <x v="2"/>
  </r>
  <r>
    <n v="244"/>
    <s v="1.4.3. VIENTO"/>
    <n v="1605"/>
    <s v="ESTUCHE"/>
    <n v="100"/>
    <s v="USADO"/>
    <m/>
    <s v="ESTUCHE PARA DOS TROMPETAS SCH"/>
    <s v="AGERL"/>
    <n v="464"/>
    <m/>
    <s v="DE"/>
    <n v="774749"/>
    <n v="774749"/>
    <s v="1-6-55-05"/>
    <s v="3-1-45-06"/>
    <n v="774749"/>
    <n v="0"/>
    <x v="18"/>
    <d v="2009-10-20T00:00:00"/>
    <x v="1"/>
  </r>
  <r>
    <n v="246"/>
    <s v="1.4.4. EQUIPO DE MUSICA"/>
    <n v="1678"/>
    <s v="CAJA"/>
    <n v="102"/>
    <s v="USADO"/>
    <m/>
    <s v="CAJA VIAJE PARA PARTITURA KOLB"/>
    <s v=" NS"/>
    <n v="467"/>
    <m/>
    <s v="DE"/>
    <n v="10764693.779999999"/>
    <n v="10764693.779999999"/>
    <s v="1-6-55-05"/>
    <s v="1-6-55-05"/>
    <n v="10764693.779999999"/>
    <n v="8800505.8190465756"/>
    <x v="19"/>
    <d v="2009-10-30T00:00:00"/>
    <x v="2"/>
  </r>
  <r>
    <n v="246"/>
    <s v="1.4.4. EQUIPO DE MUSICA"/>
    <n v="1679"/>
    <s v="CAJA PERCUSION"/>
    <n v="103"/>
    <s v="USADO"/>
    <m/>
    <s v="CAJA VIAJE PARA PERCUSION KOLB"/>
    <s v=" SRS 1"/>
    <n v="468"/>
    <n v="1"/>
    <s v="DE"/>
    <n v="11228693.779999999"/>
    <n v="11228693.779999999"/>
    <s v="1-6-55-05"/>
    <s v="1-6-55-05"/>
    <n v="11228693.779999999"/>
    <n v="9179841.7094575334"/>
    <x v="20"/>
    <d v="2009-10-30T00:00:00"/>
    <x v="2"/>
  </r>
  <r>
    <n v="246"/>
    <s v="1.4.4. EQUIPO DE MUSICA"/>
    <n v="1679"/>
    <s v="CAJA PERCUSION"/>
    <n v="104"/>
    <s v="USADO"/>
    <m/>
    <s v="CAJA VIAJE PARA PERCUSION KOLB"/>
    <s v=" SRS 2"/>
    <n v="469"/>
    <n v="2"/>
    <s v="DE"/>
    <n v="11070952.779999999"/>
    <n v="11070952.779999999"/>
    <s v="1-6-55-05"/>
    <s v="1-6-55-05"/>
    <n v="11070952.779999999"/>
    <n v="9050883.0398684926"/>
    <x v="21"/>
    <d v="2009-10-30T00:00:00"/>
    <x v="2"/>
  </r>
  <r>
    <n v="246"/>
    <s v="1.4.4. EQUIPO DE MUSICA"/>
    <n v="1680"/>
    <s v="CAJA TIMBAL"/>
    <n v="105"/>
    <s v="USADO"/>
    <m/>
    <s v="CAJA PARA TIMBAL 32 KOLBERG P"/>
    <s v="K-3-5"/>
    <n v="470"/>
    <s v="PK-3-5"/>
    <s v="DE"/>
    <n v="8734693.7799999993"/>
    <n v="8734693.7799999993"/>
    <s v="1-6-55-05"/>
    <s v="1-6-55-05"/>
    <n v="8734693.7799999993"/>
    <n v="7140911.2984986287"/>
    <x v="22"/>
    <d v="2009-10-30T00:00:00"/>
    <x v="2"/>
  </r>
  <r>
    <n v="246"/>
    <s v="1.4.4. EQUIPO DE MUSICA"/>
    <n v="1680"/>
    <s v="CAJA TIMBAL"/>
    <n v="106"/>
    <s v="USADO"/>
    <m/>
    <s v="CAJA PARA TIMBAL 29 KOLBERG P"/>
    <s v="K-3-5"/>
    <n v="471"/>
    <s v="PK-3-5"/>
    <s v="DE"/>
    <n v="8734693.7799999993"/>
    <n v="8734693.7799999993"/>
    <s v="1-6-55-05"/>
    <s v="1-6-55-05"/>
    <n v="8734693.7799999993"/>
    <n v="7140911.2984986287"/>
    <x v="22"/>
    <d v="2009-10-30T00:00:00"/>
    <x v="2"/>
  </r>
  <r>
    <n v="246"/>
    <s v="1.4.4. EQUIPO DE MUSICA"/>
    <n v="1680"/>
    <s v="CAJA TIMBAL"/>
    <n v="107"/>
    <s v="USADO"/>
    <m/>
    <s v="CAJA PARA TIMBAL 26 KOLBERG P"/>
    <s v="K-1-2"/>
    <n v="472"/>
    <s v="PK-1-2"/>
    <s v="DE"/>
    <n v="8734693.7799999993"/>
    <n v="8734693.7799999993"/>
    <s v="1-6-55-05"/>
    <s v="1-6-55-05"/>
    <n v="8734693.7799999993"/>
    <n v="7140911.2984986287"/>
    <x v="22"/>
    <d v="2009-10-30T00:00:00"/>
    <x v="2"/>
  </r>
  <r>
    <n v="246"/>
    <s v="1.4.4. EQUIPO DE MUSICA"/>
    <n v="1680"/>
    <s v="CAJA TIMBAL"/>
    <n v="108"/>
    <s v="USADO"/>
    <m/>
    <s v="CAJA PARA TIMBAL 23 KOLBERG P"/>
    <s v="K-1-2"/>
    <n v="473"/>
    <s v="PK-1-2"/>
    <s v="DE"/>
    <n v="8734693.3200000003"/>
    <n v="8734693.3200000003"/>
    <s v="1-6-55-05"/>
    <s v="1-6-55-05"/>
    <n v="8734693.3200000003"/>
    <n v="7140910.9224328771"/>
    <x v="23"/>
    <d v="2009-10-30T00:00:00"/>
    <x v="2"/>
  </r>
  <r>
    <n v="244"/>
    <s v="1.4.3. VIENTO"/>
    <n v="1605"/>
    <s v="ESTUCHE"/>
    <n v="109"/>
    <s v="USADO"/>
    <m/>
    <s v="ESTUCHES PARA VIOLONCELLO KOLS"/>
    <s v="TEIN UNI AIR CELLO"/>
    <n v="474"/>
    <m/>
    <s v="DE"/>
    <n v="6496000"/>
    <n v="6496000"/>
    <s v="1-6-55-05"/>
    <s v="1-6-55-05"/>
    <n v="6496000"/>
    <n v="5289345.7534246575"/>
    <x v="24"/>
    <d v="2009-11-11T00:00:00"/>
    <x v="1"/>
  </r>
  <r>
    <n v="244"/>
    <s v="1.4.3. VIENTO"/>
    <n v="1605"/>
    <s v="ESTUCHE"/>
    <n v="110"/>
    <s v="USADO"/>
    <m/>
    <s v="ESTUCHES PARA VIOLONCELLO KOLS"/>
    <s v="TEIN UNI AIR CELLO"/>
    <n v="475"/>
    <m/>
    <s v="DE"/>
    <n v="6496000"/>
    <n v="6496000"/>
    <s v="1-6-55-05"/>
    <s v="1-6-55-05"/>
    <n v="6496000"/>
    <n v="5289345.7534246575"/>
    <x v="24"/>
    <d v="2009-11-11T00:00:00"/>
    <x v="1"/>
  </r>
  <r>
    <n v="244"/>
    <s v="1.4.3. VIENTO"/>
    <n v="1605"/>
    <s v="ESTUCHE"/>
    <n v="111"/>
    <s v="USADO"/>
    <m/>
    <s v="ESTUCHES PARA VIOLONCELLO KOLS"/>
    <s v="TEIN UNI AIR CELLO"/>
    <n v="476"/>
    <m/>
    <s v="DE"/>
    <n v="6496000"/>
    <n v="6496000"/>
    <s v="1-6-37-07-005"/>
    <s v="1-6-37-07"/>
    <n v="6496000"/>
    <n v="5289345.7534246575"/>
    <x v="24"/>
    <d v="2009-11-11T00:00:00"/>
    <x v="1"/>
  </r>
  <r>
    <n v="244"/>
    <s v="1.4.3. VIENTO"/>
    <n v="1605"/>
    <s v="ESTUCHE"/>
    <n v="112"/>
    <s v="USADO"/>
    <m/>
    <s v="ESTUCHES PARA VIOLONCELLO KOLS"/>
    <s v="TEIN UNI AIR CELLO"/>
    <n v="477"/>
    <m/>
    <s v="DE"/>
    <n v="6496000"/>
    <n v="6496000"/>
    <s v="1-6-37-07-005"/>
    <s v="1-6-37-07"/>
    <n v="6496000"/>
    <n v="5289345.7534246575"/>
    <x v="24"/>
    <d v="2009-11-11T00:00:00"/>
    <x v="1"/>
  </r>
  <r>
    <n v="244"/>
    <s v="1.4.3. VIENTO"/>
    <n v="1605"/>
    <s v="ESTUCHE"/>
    <n v="113"/>
    <s v="USADO"/>
    <m/>
    <s v="ESTUCHES PARA VIOLONCELLO KOLS"/>
    <s v="TEIN UNI AIR CELLO"/>
    <n v="478"/>
    <m/>
    <s v="DE"/>
    <n v="6496000"/>
    <n v="6496000"/>
    <s v="1-6-37-07-005"/>
    <s v="1-6-37-07"/>
    <n v="6496000"/>
    <n v="5289345.7534246575"/>
    <x v="24"/>
    <d v="2009-11-11T00:00:00"/>
    <x v="1"/>
  </r>
  <r>
    <n v="244"/>
    <s v="1.4.3. VIENTO"/>
    <n v="1605"/>
    <s v="ESTUCHE"/>
    <n v="114"/>
    <s v="USADO"/>
    <m/>
    <s v="ESTUCHES PARA VIOLONCELLO KOLS"/>
    <s v="TEIN UNI AIR CELLO"/>
    <n v="479"/>
    <m/>
    <s v="DE"/>
    <n v="6496000"/>
    <n v="6496000"/>
    <s v="1-6-55-05"/>
    <s v="1-6-55-05"/>
    <n v="6496000"/>
    <n v="5289345.7534246575"/>
    <x v="24"/>
    <d v="2009-11-11T00:00:00"/>
    <x v="1"/>
  </r>
  <r>
    <n v="244"/>
    <s v="1.4.3. VIENTO"/>
    <n v="1605"/>
    <s v="ESTUCHE"/>
    <n v="115"/>
    <s v="USADO"/>
    <m/>
    <s v="ESTUCHES PARA VIOLONCELLO KOLS"/>
    <s v="TEIN UNI AIR CELLO"/>
    <n v="480"/>
    <m/>
    <s v="DE"/>
    <n v="6496000"/>
    <n v="6496000"/>
    <s v="1-6-55-05"/>
    <s v="1-6-55-05"/>
    <n v="6496000"/>
    <n v="5289345.7534246575"/>
    <x v="24"/>
    <d v="2009-11-11T00:00:00"/>
    <x v="1"/>
  </r>
  <r>
    <n v="244"/>
    <s v="1.4.3. VIENTO"/>
    <n v="1605"/>
    <s v="ESTUCHE"/>
    <n v="116"/>
    <s v="USADO"/>
    <m/>
    <s v="ESTUCHES PARA VIOLONCELLO KOLS"/>
    <s v="TEIN UNI AIR CELLO"/>
    <n v="481"/>
    <m/>
    <s v="DE"/>
    <n v="6496000"/>
    <n v="6496000"/>
    <s v="1-6-55-05"/>
    <s v="1-6-55-05"/>
    <n v="6496000"/>
    <n v="5289345.7534246575"/>
    <x v="24"/>
    <d v="2009-11-11T00:00:00"/>
    <x v="1"/>
  </r>
  <r>
    <n v="244"/>
    <s v="1.4.3. VIENTO"/>
    <n v="1605"/>
    <s v="ESTUCHE"/>
    <n v="117"/>
    <s v="USADO"/>
    <m/>
    <s v="ESTUCHES PARA VIOLONCELLO KOLS"/>
    <s v="TEIN UNI AIR CELLO"/>
    <n v="482"/>
    <m/>
    <s v="DE"/>
    <n v="6496000"/>
    <n v="6496000"/>
    <s v="1-6-55-05"/>
    <s v="1-6-55-05"/>
    <n v="6496000"/>
    <n v="5289345.7534246575"/>
    <x v="24"/>
    <d v="2009-11-11T00:00:00"/>
    <x v="1"/>
  </r>
  <r>
    <n v="244"/>
    <s v="1.4.3. VIENTO"/>
    <n v="1605"/>
    <s v="ESTUCHE"/>
    <n v="118"/>
    <s v="USADO"/>
    <m/>
    <s v="ESTUCHES PARA VIOLONCELLO KOLS"/>
    <s v="TEIN UNI AIR CELLO"/>
    <n v="483"/>
    <m/>
    <s v="DE"/>
    <n v="6496000"/>
    <n v="6496000"/>
    <s v="1-6-55-05"/>
    <s v="1-6-55-05"/>
    <n v="6496000"/>
    <n v="5289345.7534246575"/>
    <x v="24"/>
    <d v="2009-11-11T00:00:00"/>
    <x v="1"/>
  </r>
  <r>
    <n v="244"/>
    <s v="1.4.3. VIENTO"/>
    <n v="1605"/>
    <s v="ESTUCHE"/>
    <n v="119"/>
    <s v="USADO"/>
    <m/>
    <s v="ESTUCHES PARA CONTRABAJO KOLST"/>
    <s v="EIN UNI AIR CELLO"/>
    <n v="484"/>
    <m/>
    <s v="DE"/>
    <n v="9636932"/>
    <n v="9636932"/>
    <s v="1-6-37-07-005"/>
    <s v="1-6-37-07"/>
    <n v="9610529.4499999993"/>
    <n v="7846838.8778082198"/>
    <x v="25"/>
    <d v="2009-11-11T00:00:00"/>
    <x v="1"/>
  </r>
  <r>
    <n v="244"/>
    <s v="1.4.3. VIENTO"/>
    <n v="1605"/>
    <s v="ESTUCHE"/>
    <n v="120"/>
    <s v="USADO"/>
    <m/>
    <s v="ESTUCHES PARA CONTRABAJO KOLST"/>
    <s v="EIN UNI AIR CELLO"/>
    <n v="485"/>
    <m/>
    <s v="DE"/>
    <n v="9636932"/>
    <n v="9636932"/>
    <s v="1-6-55-05"/>
    <s v="1-6-55-05"/>
    <n v="9636932"/>
    <n v="7846838.8778082198"/>
    <x v="25"/>
    <d v="2009-11-11T00:00:00"/>
    <x v="1"/>
  </r>
  <r>
    <n v="244"/>
    <s v="1.4.3. VIENTO"/>
    <n v="1605"/>
    <s v="ESTUCHE"/>
    <n v="121"/>
    <s v="USADO"/>
    <m/>
    <s v="ESTUCHES PARA CONTRABAJO KOLST"/>
    <s v="EIN UNI AIR CELLO"/>
    <n v="486"/>
    <m/>
    <s v="DE"/>
    <n v="9636932"/>
    <n v="9636932"/>
    <s v="1-6-55-05"/>
    <s v="1-6-55-05"/>
    <n v="9636932"/>
    <n v="7846838.8778082198"/>
    <x v="25"/>
    <d v="2009-11-11T00:00:00"/>
    <x v="1"/>
  </r>
  <r>
    <n v="244"/>
    <s v="1.4.3. VIENTO"/>
    <n v="1605"/>
    <s v="ESTUCHE"/>
    <n v="122"/>
    <s v="USADO"/>
    <m/>
    <s v="ESTUCHES PARA CONTRABAJO KOLST"/>
    <s v="EIN UNI AIR CELLO"/>
    <n v="487"/>
    <m/>
    <s v="DE"/>
    <n v="9636932"/>
    <n v="9636932"/>
    <s v="1-6-55-05"/>
    <s v="1-6-55-05"/>
    <n v="9636932"/>
    <n v="7846838.8778082198"/>
    <x v="25"/>
    <d v="2009-11-11T00:00:00"/>
    <x v="1"/>
  </r>
  <r>
    <n v="244"/>
    <s v="1.4.3. VIENTO"/>
    <n v="1605"/>
    <s v="ESTUCHE"/>
    <n v="123"/>
    <s v="USADO"/>
    <m/>
    <s v="ESTUCHES PARA CONTRABAJO KOLST"/>
    <s v="EIN UNI AIR CELLO"/>
    <n v="488"/>
    <m/>
    <s v="DE"/>
    <n v="9636932"/>
    <n v="9636932"/>
    <s v="1-6-55-05"/>
    <s v="1-6-55-05"/>
    <n v="9636932"/>
    <n v="7846838.8778082198"/>
    <x v="25"/>
    <d v="2009-11-11T00:00:00"/>
    <x v="1"/>
  </r>
  <r>
    <n v="244"/>
    <s v="1.4.3. VIENTO"/>
    <n v="1605"/>
    <s v="ESTUCHE"/>
    <n v="124"/>
    <s v="USADO"/>
    <m/>
    <s v="ESTUCHES PARA CONTRABAJO KOLST"/>
    <s v="EIN UNI AIR CELLO"/>
    <n v="489"/>
    <m/>
    <s v="DE"/>
    <n v="9636932"/>
    <n v="9636932"/>
    <s v="1-6-55-05"/>
    <s v="1-6-55-05"/>
    <n v="9636932"/>
    <n v="7846838.8778082198"/>
    <x v="25"/>
    <d v="2009-11-11T00:00:00"/>
    <x v="1"/>
  </r>
  <r>
    <n v="244"/>
    <s v="1.4.3. VIENTO"/>
    <n v="1605"/>
    <s v="ESTUCHE"/>
    <n v="125"/>
    <s v="USADO"/>
    <m/>
    <s v="ESTUCHES PARA CONTRABAJO KOLST"/>
    <s v="EIN UNI AIR CELLO"/>
    <n v="490"/>
    <m/>
    <s v="DE"/>
    <n v="9636932"/>
    <n v="9636932"/>
    <s v="1-6-55-05"/>
    <s v="1-6-55-05"/>
    <n v="9636932"/>
    <n v="7846838.8778082198"/>
    <x v="25"/>
    <d v="2009-11-11T00:00:00"/>
    <x v="1"/>
  </r>
  <r>
    <n v="244"/>
    <s v="1.4.3. VIENTO"/>
    <n v="1605"/>
    <s v="ESTUCHE"/>
    <n v="126"/>
    <s v="USADO"/>
    <m/>
    <s v="ESTUCHES PARA CONTRABAJO KOLST"/>
    <s v="EIN UNI AIR CELLO"/>
    <n v="491"/>
    <m/>
    <s v="DE"/>
    <n v="9636932"/>
    <n v="9636932"/>
    <s v="1-6-55-05"/>
    <s v="1-6-55-05"/>
    <n v="9636932"/>
    <n v="7846838.8778082198"/>
    <x v="25"/>
    <d v="2009-11-11T00:00:00"/>
    <x v="1"/>
  </r>
  <r>
    <n v="225"/>
    <s v="4.2 EQUIPO DE COMPUTACION"/>
    <n v="1232"/>
    <s v="SERVIDOR CON LINUX O WINDOWS SERVER"/>
    <n v="127"/>
    <s v="USADO"/>
    <m/>
    <s v="SERVIDOR DELL POWEREDGER710 2 "/>
    <s v="66GHZ"/>
    <n v="492"/>
    <m/>
    <s v="DE"/>
    <n v="15963056"/>
    <n v="15963056"/>
    <s v="1-6-70-02-001"/>
    <s v="1-6-70-02"/>
    <n v="15963056"/>
    <n v="10831553.066666666"/>
    <x v="26"/>
    <d v="2009-11-11T00:00:00"/>
    <x v="3"/>
  </r>
  <r>
    <n v="225"/>
    <s v="4.2 EQUIPO DE COMPUTACION"/>
    <n v="1232"/>
    <s v="SERVIDOR CON LINUX O WINDOWS SERVER"/>
    <n v="128"/>
    <s v="USADO"/>
    <m/>
    <s v="SERVIDOR DELL POWEREDGER710 2 "/>
    <s v="66GHZ"/>
    <n v="493"/>
    <m/>
    <s v="DE"/>
    <n v="15963056"/>
    <n v="15963056"/>
    <s v="1-6-70-02-001"/>
    <s v="1-6-70-02"/>
    <n v="15963056"/>
    <n v="10831553.066666666"/>
    <x v="26"/>
    <d v="2009-11-11T00:00:00"/>
    <x v="3"/>
  </r>
  <r>
    <n v="219"/>
    <s v="1.6 HERRAMIENTAS Y ACCESORIOS"/>
    <n v="1218"/>
    <s v="RACK"/>
    <n v="129"/>
    <s v="USADO"/>
    <m/>
    <s v="RACK DELL 4220 42U"/>
    <m/>
    <n v="494"/>
    <m/>
    <s v="DE"/>
    <n v="16471618"/>
    <n v="16471618"/>
    <s v="1-6-55-11"/>
    <s v="1-6-55-11"/>
    <n v="16471618"/>
    <n v="11176632.12237443"/>
    <x v="27"/>
    <d v="2009-11-11T00:00:00"/>
    <x v="1"/>
  </r>
  <r>
    <n v="225"/>
    <s v="4.2 EQUIPO DE COMPUTACION"/>
    <n v="1712"/>
    <s v="COMPUTADOR PORTATIL"/>
    <n v="130"/>
    <s v="USADO"/>
    <d v="2017-08-08T00:00:00"/>
    <s v="PORTATIL DELL VOSTRO 1520 INT "/>
    <s v="CP22GHZ 2GB 250GB"/>
    <n v="495"/>
    <m/>
    <s v="DE"/>
    <n v="2061358"/>
    <n v="2061358"/>
    <s v="1-6-70-02-001"/>
    <s v="1-6-70-02"/>
    <n v="2061358"/>
    <n v="1398711.410045662"/>
    <x v="28"/>
    <d v="2009-11-11T00:00:00"/>
    <x v="4"/>
  </r>
  <r>
    <n v="225"/>
    <s v="4.2 EQUIPO DE COMPUTACION"/>
    <n v="1696"/>
    <s v="LECTOR CODIGO"/>
    <n v="131"/>
    <s v="USADO"/>
    <m/>
    <s v="LECTOR CODIGO DE BARRAS METROL"/>
    <s v="OGIC MS 9520"/>
    <n v="496"/>
    <m/>
    <s v="DE"/>
    <n v="865914"/>
    <n v="865914"/>
    <s v="1-6-70-02-001"/>
    <s v="3-1-45-06"/>
    <n v="865914"/>
    <n v="0"/>
    <x v="29"/>
    <d v="2009-11-11T00:00:00"/>
    <x v="3"/>
  </r>
  <r>
    <n v="237"/>
    <s v="4.3 LICENCIAS"/>
    <n v="1421"/>
    <s v="LICENCIAS DE SOFTWARE"/>
    <n v="132"/>
    <s v="USADO"/>
    <m/>
    <s v="APLICATION SERVER STANDARD EDI"/>
    <s v="TION MOO600231"/>
    <n v="498"/>
    <s v="MOO600231"/>
    <s v="DE"/>
    <n v="4810636"/>
    <n v="4810636"/>
    <s v="1-9-70-07"/>
    <s v="1-9-70-07"/>
    <n v="4810636"/>
    <n v="3917043.8882191777"/>
    <x v="30"/>
    <d v="2009-11-11T00:00:00"/>
    <x v="5"/>
  </r>
  <r>
    <n v="237"/>
    <s v="4.3 LICENCIAS"/>
    <n v="1421"/>
    <s v="LICENCIAS DE SOFTWARE"/>
    <n v="133"/>
    <s v="USADO"/>
    <m/>
    <s v="LICENTI ANTIV NOD32 X80"/>
    <m/>
    <n v="499"/>
    <m/>
    <s v="DE"/>
    <n v="1044000"/>
    <n v="1044000"/>
    <s v="1-9-70-07"/>
    <s v="3-1-45-07"/>
    <n v="1044000"/>
    <n v="0"/>
    <x v="31"/>
    <d v="2009-11-11T00:00:00"/>
    <x v="5"/>
  </r>
  <r>
    <n v="241"/>
    <s v="9.1 ELEMENTOS MUSICALES"/>
    <n v="1622"/>
    <s v="PARTITURAS"/>
    <n v="134"/>
    <s v="USADO"/>
    <m/>
    <s v="BACH J SEBASTIAN CONCIERTO EN "/>
    <s v="LA MENOR PARA VIOLIN NO. 1-BAC"/>
    <n v="5"/>
    <m/>
    <s v="DE"/>
    <n v="2207.4299999999998"/>
    <n v="2207.4299999999998"/>
    <s v="1-9-60-90-003"/>
    <s v="3-1-45-12"/>
    <n v="0"/>
    <n v="0"/>
    <x v="0"/>
    <d v="1984-01-01T00:00:00"/>
    <x v="0"/>
  </r>
  <r>
    <n v="237"/>
    <s v="4.3 LICENCIAS"/>
    <n v="1421"/>
    <s v="LICENCIAS DE SOFTWARE"/>
    <n v="135"/>
    <s v="USADO"/>
    <m/>
    <s v="ORACLE DATABASE STANDARD EDITI"/>
    <s v="ON PR M0060145"/>
    <n v="500"/>
    <m/>
    <s v="DE"/>
    <n v="39816420"/>
    <n v="39816420"/>
    <s v="1-9-70-07"/>
    <s v="1-9-70-07"/>
    <n v="39816420"/>
    <n v="32420383.627397262"/>
    <x v="32"/>
    <d v="2009-11-11T00:00:00"/>
    <x v="5"/>
  </r>
  <r>
    <n v="237"/>
    <s v="4.3 LICENCIAS"/>
    <n v="1421"/>
    <s v="LICENCIAS DE SOFTWARE"/>
    <n v="136"/>
    <s v="USADO"/>
    <m/>
    <s v="ORACLE DATABASE STANDARD EDITI"/>
    <s v="ON PR M0060145"/>
    <n v="501"/>
    <m/>
    <s v="DE"/>
    <n v="39816420"/>
    <n v="39816420"/>
    <s v="1-9-70-07"/>
    <s v="1-9-70-07"/>
    <n v="39816420"/>
    <n v="32420383.627397262"/>
    <x v="32"/>
    <d v="2009-11-11T00:00:00"/>
    <x v="5"/>
  </r>
  <r>
    <n v="225"/>
    <s v="4.2 EQUIPO DE COMPUTACION"/>
    <n v="1204"/>
    <s v="COMPUTADOR (Monitor, teclado,mouse)"/>
    <n v="137"/>
    <s v="USADO"/>
    <m/>
    <s v="DELL VOSTRO 2220 INT C2D 2 8GH"/>
    <s v="Z 2GB,160GB LCD17"/>
    <n v="508"/>
    <m/>
    <s v="DE"/>
    <n v="2739257.64"/>
    <n v="2739257.64"/>
    <s v="1-6-70-02-001"/>
    <s v="1-6-70-02"/>
    <n v="2739257.64"/>
    <n v="1858692.6269589043"/>
    <x v="33"/>
    <d v="2009-11-11T00:00:00"/>
    <x v="4"/>
  </r>
  <r>
    <n v="224"/>
    <s v="4.1 EQUIPO DE COMUNICACION"/>
    <n v="1211"/>
    <s v="VIDEO BEAM"/>
    <n v="138"/>
    <s v="INSERVIBLE"/>
    <m/>
    <s v="VIDEO PROYECTOR"/>
    <m/>
    <n v="512"/>
    <m/>
    <s v="DE"/>
    <n v="2982258"/>
    <n v="2982258"/>
    <s v="1-6-37-10-001"/>
    <s v="3-1-45-06"/>
    <n v="2982258"/>
    <n v="0"/>
    <x v="34"/>
    <d v="2009-11-11T00:00:00"/>
    <x v="3"/>
  </r>
  <r>
    <n v="225"/>
    <s v="4.2 EQUIPO DE COMPUTACION"/>
    <n v="1139"/>
    <s v="IMPRESORA"/>
    <n v="139"/>
    <s v="USADO"/>
    <d v="2017-11-09T00:00:00"/>
    <s v="IMPRESORA HP LASERJEP P3015DN"/>
    <m/>
    <n v="514"/>
    <m/>
    <s v="DE"/>
    <n v="2262000"/>
    <n v="2262000"/>
    <s v="1-6-70-02-001"/>
    <s v="1-6-70-02"/>
    <n v="0"/>
    <n v="1534854.7945205478"/>
    <x v="35"/>
    <d v="2009-11-11T00:00:00"/>
    <x v="3"/>
  </r>
  <r>
    <n v="222"/>
    <s v="3.1 MUEBLES Y ENSERES"/>
    <n v="1233"/>
    <s v="SILLA"/>
    <n v="140"/>
    <s v="USADO"/>
    <m/>
    <s v="SILLA BACHI MEDIA CAJERO PA=O"/>
    <m/>
    <n v="515"/>
    <m/>
    <s v="DE"/>
    <n v="413959"/>
    <n v="413959"/>
    <s v="1-6-65-01"/>
    <s v="3-1-45-06"/>
    <n v="413959"/>
    <n v="0"/>
    <x v="36"/>
    <d v="2009-11-20T00:00:00"/>
    <x v="6"/>
  </r>
  <r>
    <n v="241"/>
    <s v="9.1 ELEMENTOS MUSICALES"/>
    <n v="1622"/>
    <s v="PARTITURAS"/>
    <n v="141"/>
    <s v="USADO"/>
    <m/>
    <s v="ARREGLO STEPHEN PRUSTNAN TEMA "/>
    <s v="RUMBA CHONTA"/>
    <n v="516"/>
    <m/>
    <s v="DE"/>
    <n v="3960000"/>
    <n v="3960000"/>
    <s v="1-9-60-90-003"/>
    <s v="1-6-81-06"/>
    <n v="0"/>
    <n v="3214652.0547945206"/>
    <x v="37"/>
    <d v="2009-11-20T00:00:00"/>
    <x v="0"/>
  </r>
  <r>
    <n v="241"/>
    <s v="9.1 ELEMENTOS MUSICALES"/>
    <n v="1602"/>
    <s v="CINTA DE VIDEO-CDS"/>
    <n v="142"/>
    <s v="USADO"/>
    <m/>
    <s v="CD DETRAS ESCENA PRODUCCION"/>
    <m/>
    <n v="517"/>
    <m/>
    <s v="DE"/>
    <n v="34800000"/>
    <n v="34800000"/>
    <s v="1-9-60-90-007"/>
    <s v="3-1-45-12"/>
    <n v="0"/>
    <n v="0"/>
    <x v="38"/>
    <d v="2009-11-23T00:00:00"/>
    <x v="0"/>
  </r>
  <r>
    <n v="219"/>
    <s v="1.6 HERRAMIENTAS Y ACCESORIOS"/>
    <n v="1118"/>
    <s v="EXTINTOR"/>
    <n v="143"/>
    <s v="USADO"/>
    <m/>
    <s v="EXTINTOR CON BIOXIDO DE CARBON"/>
    <s v="O GAS SOFOCANTE"/>
    <n v="521"/>
    <m/>
    <s v="DE"/>
    <n v="550000"/>
    <n v="550000"/>
    <s v="1-6-55-11"/>
    <s v="3-1-45-06"/>
    <n v="550000"/>
    <n v="0"/>
    <x v="39"/>
    <d v="2009-12-28T00:00:00"/>
    <x v="1"/>
  </r>
  <r>
    <n v="221"/>
    <s v="2.1. EQUIPO DE URGENCIAS"/>
    <n v="1050"/>
    <s v="CAMILLA"/>
    <n v="144"/>
    <s v="USADO"/>
    <m/>
    <s v="CAMILLA PRIMEROS AUXILIOS"/>
    <m/>
    <n v="522"/>
    <m/>
    <s v="DE"/>
    <n v="325000"/>
    <n v="325000"/>
    <s v="1-6-37-08"/>
    <s v="3-1-45-06"/>
    <n v="325000"/>
    <n v="0"/>
    <x v="40"/>
    <d v="2009-12-28T00:00:00"/>
    <x v="1"/>
  </r>
  <r>
    <n v="221"/>
    <s v="2.1. EQUIPO DE URGENCIAS"/>
    <n v="1050"/>
    <s v="CAMILLA"/>
    <n v="145"/>
    <s v="USADO"/>
    <m/>
    <s v="CAMILLA PRIMEROS AUXILIOS"/>
    <m/>
    <n v="523"/>
    <m/>
    <s v="DE"/>
    <n v="325000"/>
    <n v="325000"/>
    <s v="1-6-37-08"/>
    <s v="3-1-45-06"/>
    <n v="325000"/>
    <n v="0"/>
    <x v="40"/>
    <d v="2009-12-28T00:00:00"/>
    <x v="1"/>
  </r>
  <r>
    <n v="222"/>
    <s v="3.1 MUEBLES Y ENSERES"/>
    <n v="1113"/>
    <s v="ESTANTE"/>
    <n v="146"/>
    <s v="USADO"/>
    <m/>
    <s v="ESTANTES METALICOS 200 DE ALTA"/>
    <s v=" 92 ANCHO"/>
    <n v="525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47"/>
    <s v="USADO"/>
    <m/>
    <s v="ESTANTES METALICOS 200 DE ALTA"/>
    <s v=" 92 ANCHO"/>
    <n v="526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48"/>
    <s v="USADO"/>
    <m/>
    <s v="ESTANTES METALICOS 200 DE ALTA"/>
    <s v="  92  ANCHO"/>
    <n v="527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49"/>
    <s v="USADO"/>
    <m/>
    <s v="ESTANTES METALICOS 200 DE ALTA"/>
    <s v=" 92 ANCHO"/>
    <n v="528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50"/>
    <s v="USADO"/>
    <m/>
    <s v="ESTANTES METALICOS 200 DE ALTA"/>
    <s v=" 92 ANCHO"/>
    <n v="529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51"/>
    <s v="USADO"/>
    <m/>
    <s v="ESTANTES METALICOS 200 DE ALTA"/>
    <s v=" 92 ANCHO"/>
    <n v="530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52"/>
    <s v="USADO"/>
    <m/>
    <s v="ESTANTES METALICOS 200 DE ALTA"/>
    <s v=" 92 ANCHO"/>
    <n v="531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53"/>
    <s v="USADO"/>
    <m/>
    <s v="ESTANTES METALICOS 200 DE ALTA"/>
    <s v=" 92 ANCHO"/>
    <n v="532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54"/>
    <s v="USADO"/>
    <m/>
    <s v="ESTANTES METALICOS 200 DE ALTA"/>
    <s v=" 92 ANCHO"/>
    <n v="533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55"/>
    <s v="USADO"/>
    <m/>
    <s v="ESTANTES METALICOS 200 DE ALTA"/>
    <s v=" 92 ANCHO"/>
    <n v="534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56"/>
    <s v="USADO"/>
    <m/>
    <s v="ESTANTES METALICOS 200 DE ALTA"/>
    <s v=" 92 ANCHO"/>
    <n v="535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57"/>
    <s v="USADO"/>
    <m/>
    <s v="ESTANTES METALICOS 200 DE ALTA"/>
    <s v=" 92 ANCHO"/>
    <n v="536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58"/>
    <s v="USADO"/>
    <m/>
    <s v="ESTANTES METALICOS 200 DE ALTA"/>
    <s v=" 92 ANCHO"/>
    <n v="537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59"/>
    <s v="USADO"/>
    <m/>
    <s v="ESTANTES METALICOS 200 DE ALTA"/>
    <s v=" 92 ANCHO"/>
    <n v="538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60"/>
    <s v="USADO"/>
    <m/>
    <s v="ESTANTES METALICOS 200 DE ALTA"/>
    <s v=" 92 ANCHO"/>
    <n v="539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61"/>
    <s v="USADO"/>
    <m/>
    <s v="ESTANTES METALICOS 200 DE ALTA"/>
    <s v=" 92 ANCHO"/>
    <n v="540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62"/>
    <s v="USADO"/>
    <m/>
    <s v="ESTANTES METALICOS 200 DE ALTA"/>
    <s v=" 92 ANCHO"/>
    <n v="541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63"/>
    <s v="USADO"/>
    <m/>
    <s v="ESTANTES METALICOS 200 DE ALTA"/>
    <s v=" 92 ANCHO"/>
    <n v="542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64"/>
    <s v="USADO"/>
    <m/>
    <s v="ESTANTES METALICOS 200 DE ALTA"/>
    <s v=" 92 ANCHO"/>
    <n v="543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65"/>
    <s v="USADO"/>
    <m/>
    <s v="ESTANTES METALICOS 200 DE ALTA"/>
    <s v=" 92 ANCHO"/>
    <n v="544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66"/>
    <s v="USADO"/>
    <m/>
    <s v="ESTANTES METALICOS 200 DE ALTA"/>
    <s v=" 92 ANCHO"/>
    <n v="545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67"/>
    <s v="USADO"/>
    <m/>
    <s v="ESTANTES METALICOS 200 DE ALTA"/>
    <s v=" 92 ANCHO"/>
    <n v="546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68"/>
    <s v="USADO"/>
    <m/>
    <s v="ESTANTES METALICOS 200 DE ALTA"/>
    <s v=" 92 ANCHO"/>
    <n v="547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69"/>
    <s v="USADO"/>
    <m/>
    <s v="ESTANTES METALICOS 200 DE ALTA"/>
    <s v=" 92 ANCHO"/>
    <n v="548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70"/>
    <s v="USADO"/>
    <m/>
    <s v="ESTANTES METALICOS 200 DE ALTA"/>
    <s v=" 92 ANCHO"/>
    <n v="549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71"/>
    <s v="USADO"/>
    <m/>
    <s v="ESTANTES METALICOS 200 DE ALTA"/>
    <s v=" 92 ANCHO"/>
    <n v="550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72"/>
    <s v="USADO"/>
    <m/>
    <s v="ESTANTES METALICOS 200 DE ALTA"/>
    <s v=" 92 ANCHO"/>
    <n v="551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73"/>
    <s v="USADO"/>
    <m/>
    <s v="ESTANTES METALICOS 200 DE ALTA"/>
    <s v=" 92 ANCHO"/>
    <n v="552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74"/>
    <s v="USADO"/>
    <m/>
    <s v="ESTANTES METALICOS 200 DE ALTA"/>
    <s v=" 92 ANCHO"/>
    <n v="553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75"/>
    <s v="USADO"/>
    <m/>
    <s v="ESTANTES METALICOS 200 DE ALTA"/>
    <s v=" 92 ANCHO"/>
    <n v="554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76"/>
    <s v="USADO"/>
    <m/>
    <s v="ESTANTES METALICOS 200 DE ALTA"/>
    <s v=" 92 ANCHO"/>
    <n v="555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77"/>
    <s v="USADO"/>
    <m/>
    <s v="ESTANTES METALICOS 200 DE ALTA"/>
    <s v=" 92 ANCHO"/>
    <n v="556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78"/>
    <s v="USADO"/>
    <m/>
    <s v="ESTANTES METALICOS 200 DE ALTA"/>
    <s v=" 92 ANCHO"/>
    <n v="557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79"/>
    <s v="USADO"/>
    <m/>
    <s v="ESTANTES METALICOS 200 DE ALTA"/>
    <s v=" 92 ANCHO"/>
    <n v="558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80"/>
    <s v="USADO"/>
    <m/>
    <s v="ESTANTES METALICOS 200 DE ALTA"/>
    <s v=" 92 ANCHO"/>
    <n v="559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81"/>
    <s v="USADO"/>
    <m/>
    <s v="ESTANTES METALICOS 200 DE ALTA"/>
    <s v=" 92 ANCHO"/>
    <n v="560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82"/>
    <s v="USADO"/>
    <m/>
    <s v="ESTANTES METALICOS 200 DE ALTA"/>
    <s v=" 92 ANCHO"/>
    <n v="561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83"/>
    <s v="USADO"/>
    <m/>
    <s v="ESTANTES METALICOS 200 DE ALTA"/>
    <s v=" 92 ANCHO"/>
    <n v="562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84"/>
    <s v="USADO"/>
    <m/>
    <s v="ESTANTES METALICOS 200 DE ALTA"/>
    <s v=" 92 ANCHO"/>
    <n v="563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85"/>
    <s v="USADO"/>
    <m/>
    <s v="ESTANTES METALICOS 200 DE ALTA"/>
    <s v=" 92 ANCHO"/>
    <n v="564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86"/>
    <s v="USADO"/>
    <m/>
    <s v="ESTANTES METALICOS 200 DE ALTA"/>
    <s v=" 92 ANCHO"/>
    <n v="565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87"/>
    <s v="USADO"/>
    <m/>
    <s v="ESTANTES METALICOS 200 DE ALTA"/>
    <s v=" 92 ANCHO"/>
    <n v="566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88"/>
    <s v="USADO"/>
    <m/>
    <s v="ESTANTES METALICOS 200 DE ALTA"/>
    <s v=" 92 ANCHO"/>
    <n v="567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89"/>
    <s v="USADO"/>
    <m/>
    <s v="ESTANTES METALICOS 200 DE ALTA"/>
    <s v=" 92 ANCHO"/>
    <n v="568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90"/>
    <s v="USADO"/>
    <m/>
    <s v="ESTANTES METALICOS 200 DE ALTA"/>
    <s v=" 92 ANCHO"/>
    <n v="569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91"/>
    <s v="USADO"/>
    <m/>
    <s v="ESTANTES METALICOS 200 DE ALTA"/>
    <s v=" 92 ANCHO"/>
    <n v="570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92"/>
    <s v="USADO"/>
    <m/>
    <s v="ESTANTES METALICOS 200 DE ALTA"/>
    <s v=" 92 ANCHO"/>
    <n v="571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93"/>
    <s v="USADO"/>
    <m/>
    <s v="ESTANTES METALICOS 200 DE ALTA"/>
    <s v=" 92 ANCHO"/>
    <n v="572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94"/>
    <s v="USADO"/>
    <m/>
    <s v="ESTANTES METALICOS 200 DE ALTA"/>
    <s v=" 92 ANCHO"/>
    <n v="573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95"/>
    <s v="USADO"/>
    <m/>
    <s v="ESTANTES METALICOS 200 DE ALTA"/>
    <s v=" 92 ANCHO"/>
    <n v="574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96"/>
    <s v="USADO"/>
    <m/>
    <s v="ESTANTES METALICOS 200 DE ALTA"/>
    <s v=" 92 ANCHO"/>
    <n v="575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97"/>
    <s v="USADO"/>
    <m/>
    <s v="ESTANTES METALICOS 200 DE ALTA"/>
    <s v=" 92 ANCHO"/>
    <n v="576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98"/>
    <s v="USADO"/>
    <m/>
    <s v="ESTANTES METALICOS 200 DE ALTA"/>
    <s v=" 92 ANCHO"/>
    <n v="577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199"/>
    <s v="USADO"/>
    <m/>
    <s v="ESTANTES METALICOS 200 DE ALTA"/>
    <s v="  92 ANCHO"/>
    <n v="585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00"/>
    <s v="USADO"/>
    <m/>
    <s v="ESTANTES METALICOS 200 DE ALTA"/>
    <s v=" 92 ANCHO"/>
    <n v="588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01"/>
    <s v="USADO"/>
    <m/>
    <s v="ESTANTES METALICOS 200 DE ALTA"/>
    <s v=" 92 ANCHO"/>
    <n v="589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02"/>
    <s v="USADO"/>
    <m/>
    <s v="ESTANTES METALICOS  ALTA  2.00"/>
    <s v=" X 92 ANCHO  X 030"/>
    <n v="590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03"/>
    <s v="USADO"/>
    <m/>
    <s v="ESTANTES METALICOS  ALTA  2.00"/>
    <s v=" X 92 ANCHO  X 030"/>
    <n v="591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04"/>
    <s v="USADO"/>
    <m/>
    <s v="ESTANTES METALICOS  ALTA  2.00"/>
    <s v=" X 92 ANCHO  X 030"/>
    <n v="592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05"/>
    <s v="USADO"/>
    <m/>
    <s v="ESTANTES METALICOS  ALTA  2.00"/>
    <s v=" X 92 ANCHO  X 030"/>
    <n v="593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06"/>
    <s v="USADO"/>
    <m/>
    <s v="ESTANTES METALICOS  ALTA  2.00"/>
    <s v=" X 92 ANCHO  X 030"/>
    <n v="594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07"/>
    <s v="USADO"/>
    <m/>
    <s v="ESTANTES METALICOS  ALTA  2.00"/>
    <s v=" X 92 ANCHO  X 030"/>
    <n v="595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08"/>
    <s v="USADO"/>
    <m/>
    <s v="ESTANTES METALICOS  ALTA  2.00"/>
    <s v=" X 92 ANCHO  X 030"/>
    <n v="596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09"/>
    <s v="USADO"/>
    <m/>
    <s v="ESTANTES METALICOS  ALTA  2.00"/>
    <s v=" X 92 ANCHO  X 030"/>
    <n v="597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10"/>
    <s v="USADO"/>
    <m/>
    <s v="ESTANTES METALICOS  ALTA  2.00"/>
    <s v=" X 92 ANCHO  X 030"/>
    <n v="598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11"/>
    <s v="USADO"/>
    <m/>
    <s v="ESTANTES METALICOS  ALTA  2.00"/>
    <s v=" X 92 ANCHO  X 030"/>
    <n v="599"/>
    <m/>
    <s v="CC"/>
    <n v="177480"/>
    <n v="177480"/>
    <s v="5-1-11-15-002"/>
    <s v="5-1-11-14-003"/>
    <n v="0"/>
    <n v="0"/>
    <x v="41"/>
    <d v="2009-12-30T00:00:00"/>
    <x v="6"/>
  </r>
  <r>
    <n v="241"/>
    <s v="9.1 ELEMENTOS MUSICALES"/>
    <n v="1622"/>
    <s v="PARTITURAS"/>
    <n v="212"/>
    <s v="USADO"/>
    <m/>
    <s v="BACH J SEBASTIAN CONCIERTO BRA"/>
    <s v="NDERBURGUES NO. 1 EN FA MAYOR-"/>
    <n v="6"/>
    <m/>
    <s v="DE"/>
    <n v="5474.12"/>
    <n v="5474.12"/>
    <s v="1-9-60-90-003"/>
    <s v="3-1-45-12"/>
    <n v="0"/>
    <n v="0"/>
    <x v="42"/>
    <d v="1984-01-01T00:00:00"/>
    <x v="0"/>
  </r>
  <r>
    <n v="222"/>
    <s v="3.1 MUEBLES Y ENSERES"/>
    <n v="1113"/>
    <s v="ESTANTE"/>
    <n v="213"/>
    <s v="USADO"/>
    <m/>
    <s v="ESTANTES METALICOS  ALTA  2.00"/>
    <s v=" X 92 ANCHO  X 030"/>
    <n v="600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14"/>
    <s v="USADO"/>
    <m/>
    <s v="ESTANTES METALICOS  ALTA  2.00"/>
    <s v=" X 92 ANCHO  X 030"/>
    <n v="601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15"/>
    <s v="USADO"/>
    <m/>
    <s v="ESTANTES METALICOS  ALTA  2.00"/>
    <s v=" X 92 ANCHO  X 030"/>
    <n v="602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16"/>
    <s v="USADO"/>
    <m/>
    <s v="ESTANTES METALICOS  ALTA  2.00"/>
    <s v=" X 92 ANCHO  X 030"/>
    <n v="603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17"/>
    <s v="USADO"/>
    <m/>
    <s v="ESTANTES METALICOS  ALTA  2.00"/>
    <s v=" X 92 ANCHO  X 030"/>
    <n v="604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18"/>
    <s v="USADO"/>
    <m/>
    <s v="ESTANTES METALICOS  ALTA  2.00"/>
    <s v=" X 92 ANCHO  X 030"/>
    <n v="605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19"/>
    <s v="USADO"/>
    <m/>
    <s v="ESTANTES METALICOS  ALTA  2.00"/>
    <s v=" X 92 ANCHO  X 030"/>
    <n v="606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20"/>
    <s v="USADO"/>
    <m/>
    <s v="ESTANTES METALICOS  ALTA  2.00"/>
    <s v=" X 92 ANCHO  X 030"/>
    <n v="607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21"/>
    <s v="USADO"/>
    <m/>
    <s v="ESTANTES METALICOS  ALTA  2.00"/>
    <s v=" X 92 ANCHO  X 030"/>
    <n v="608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22"/>
    <s v="USADO"/>
    <m/>
    <s v="ESTANTES METALICOS  ALTA  2.00"/>
    <s v=" X 92 ANCHO  X 030"/>
    <n v="609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23"/>
    <s v="USADO"/>
    <m/>
    <s v="ESTANTES METALICOS  ALTA  2.00"/>
    <s v=" X 92 ANCHO  X 030"/>
    <n v="610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24"/>
    <s v="USADO"/>
    <m/>
    <s v="ESTANTES METALICOS  ALTA  2.00"/>
    <s v=" X 92 ANCHO  X 030"/>
    <n v="611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25"/>
    <s v="USADO"/>
    <m/>
    <s v="ESTANTES METALICOS  ALTA  2.00"/>
    <s v=" X 92 ANCHO  X 030"/>
    <n v="612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26"/>
    <s v="USADO"/>
    <m/>
    <s v="ESTANTES METALICOS  ALTA  2.00"/>
    <s v=" X 92 ANCHO  X 030"/>
    <n v="613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27"/>
    <s v="USADO"/>
    <m/>
    <s v="ESTANTES METALICOS  ALTA  2.00"/>
    <s v=" X 92 ANCHO  X 030"/>
    <n v="614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28"/>
    <s v="USADO"/>
    <m/>
    <s v="ESTANTES METALICOS  ALTA  2.00"/>
    <s v=" X 92 ANCHO  X 030"/>
    <n v="615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29"/>
    <s v="USADO"/>
    <m/>
    <s v="ESTANTES METALICOS  ALTA  2.00"/>
    <s v=" X 92 ANCHO  X 030"/>
    <n v="616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113"/>
    <s v="ESTANTE"/>
    <n v="230"/>
    <s v="USADO"/>
    <m/>
    <s v="ESTANTES METALICOS  ALTA  2.00"/>
    <s v=" X 92 ANCHO  X 030"/>
    <n v="617"/>
    <m/>
    <s v="CC"/>
    <n v="177480"/>
    <n v="177480"/>
    <s v="5-1-11-15-002"/>
    <s v="5-1-11-14-003"/>
    <n v="0"/>
    <n v="0"/>
    <x v="41"/>
    <d v="2009-12-30T00:00:00"/>
    <x v="6"/>
  </r>
  <r>
    <n v="222"/>
    <s v="3.1 MUEBLES Y ENSERES"/>
    <n v="1238"/>
    <s v="SUPERFICIE"/>
    <n v="231"/>
    <s v="USADO"/>
    <m/>
    <s v="ESCRITORIO TIPO GERENCIAL EN M"/>
    <s v="ADERA"/>
    <n v="618"/>
    <m/>
    <s v="DE"/>
    <n v="6004552"/>
    <n v="6004552"/>
    <s v="1-6-65-01"/>
    <s v="1-6-65-01"/>
    <n v="6004552"/>
    <n v="4005776.4712328771"/>
    <x v="43"/>
    <d v="2009-12-31T00:00:00"/>
    <x v="6"/>
  </r>
  <r>
    <n v="222"/>
    <s v="3.1 MUEBLES Y ENSERES"/>
    <n v="1238"/>
    <s v="SUPERFICIE"/>
    <n v="232"/>
    <s v="USADO"/>
    <m/>
    <s v="ESCRITORIO TIPO DIRECTORIO"/>
    <m/>
    <n v="619"/>
    <m/>
    <s v="DE"/>
    <n v="2839100"/>
    <n v="2839100"/>
    <s v="1-6-65-01"/>
    <s v="1-6-65-01"/>
    <n v="2839100"/>
    <n v="1894029.7260273972"/>
    <x v="44"/>
    <d v="2009-12-31T00:00:00"/>
    <x v="6"/>
  </r>
  <r>
    <n v="222"/>
    <s v="3.1 MUEBLES Y ENSERES"/>
    <n v="1238"/>
    <s v="SUPERFICIE"/>
    <n v="233"/>
    <s v="USADO"/>
    <m/>
    <s v="ESCRITORIO TIPO DIRECTORIO"/>
    <m/>
    <n v="620"/>
    <m/>
    <s v="DE"/>
    <n v="2839100"/>
    <n v="2839100"/>
    <s v="1-6-65-01"/>
    <s v="1-6-65-01"/>
    <n v="2839100"/>
    <n v="1894029.7260273972"/>
    <x v="44"/>
    <d v="2009-12-31T00:00:00"/>
    <x v="6"/>
  </r>
  <r>
    <n v="222"/>
    <s v="3.1 MUEBLES Y ENSERES"/>
    <n v="1238"/>
    <s v="SUPERFICIE"/>
    <n v="234"/>
    <s v="USADO"/>
    <m/>
    <s v="ESCRITORIO SECRETARIA TIPO REC"/>
    <s v="EPCION"/>
    <n v="622"/>
    <m/>
    <s v="DE"/>
    <n v="3577266"/>
    <n v="3577266"/>
    <s v="1-6-65-01"/>
    <s v="1-6-65-01"/>
    <n v="3577266"/>
    <n v="2386477.4547945205"/>
    <x v="45"/>
    <d v="2009-12-31T00:00:00"/>
    <x v="6"/>
  </r>
  <r>
    <n v="222"/>
    <s v="3.1 MUEBLES Y ENSERES"/>
    <n v="1238"/>
    <s v="SUPERFICIE"/>
    <n v="235"/>
    <s v="USADO"/>
    <m/>
    <s v="ESCRITORIO PUESTO OPERATIVO TI"/>
    <s v="PO OFICINA ABIERA"/>
    <n v="623"/>
    <m/>
    <s v="DE"/>
    <n v="2157716"/>
    <n v="2157716"/>
    <s v="1-6-65-01"/>
    <s v="1-6-65-01"/>
    <n v="2157716"/>
    <n v="1439462.5917808218"/>
    <x v="46"/>
    <d v="2009-12-31T00:00:00"/>
    <x v="6"/>
  </r>
  <r>
    <n v="222"/>
    <s v="3.1 MUEBLES Y ENSERES"/>
    <n v="1238"/>
    <s v="SUPERFICIE"/>
    <n v="236"/>
    <s v="USADO"/>
    <m/>
    <s v="ESCRITORIO PUESTO OPERATIVO TI"/>
    <s v="PO OFICINA ABIERA"/>
    <n v="624"/>
    <m/>
    <s v="DE"/>
    <n v="2157716"/>
    <n v="2157716"/>
    <s v="1-6-65-01"/>
    <s v="1-6-65-01"/>
    <n v="2157716"/>
    <n v="1439462.5917808218"/>
    <x v="46"/>
    <d v="2009-12-31T00:00:00"/>
    <x v="6"/>
  </r>
  <r>
    <n v="222"/>
    <s v="3.1 MUEBLES Y ENSERES"/>
    <n v="1238"/>
    <s v="SUPERFICIE"/>
    <n v="237"/>
    <s v="USADO"/>
    <m/>
    <s v="ESCRITORIO PUESTO OPERATIVO TI"/>
    <s v="PO OFICINA ABIERA"/>
    <n v="625"/>
    <m/>
    <s v="DE"/>
    <n v="2157716"/>
    <n v="2157716"/>
    <s v="1-6-65-01"/>
    <s v="1-6-65-01"/>
    <n v="2157716"/>
    <n v="1439462.5917808218"/>
    <x v="46"/>
    <d v="2009-12-31T00:00:00"/>
    <x v="6"/>
  </r>
  <r>
    <n v="222"/>
    <s v="3.1 MUEBLES Y ENSERES"/>
    <n v="1238"/>
    <s v="SUPERFICIE"/>
    <n v="238"/>
    <s v="USADO"/>
    <m/>
    <s v="ESCRITORIO PUESTO OPERATIVO TI"/>
    <s v="PO OFICINA ABIERA"/>
    <n v="626"/>
    <m/>
    <s v="DE"/>
    <n v="2157716"/>
    <n v="2157716"/>
    <s v="1-6-65-01"/>
    <s v="1-6-65-01"/>
    <n v="2157716"/>
    <n v="1439462.5917808218"/>
    <x v="46"/>
    <d v="2009-12-31T00:00:00"/>
    <x v="6"/>
  </r>
  <r>
    <n v="222"/>
    <s v="3.1 MUEBLES Y ENSERES"/>
    <n v="1238"/>
    <s v="SUPERFICIE"/>
    <n v="239"/>
    <s v="USADO"/>
    <m/>
    <s v="ESCRITORIO PUESTO OPERATIVO TI"/>
    <s v="PO OFICINA ABIERA"/>
    <n v="627"/>
    <m/>
    <s v="DE"/>
    <n v="2157716"/>
    <n v="2157716"/>
    <s v="1-6-65-01"/>
    <s v="1-6-65-01"/>
    <n v="2157716"/>
    <n v="1439462.5917808218"/>
    <x v="46"/>
    <d v="2009-12-31T00:00:00"/>
    <x v="6"/>
  </r>
  <r>
    <n v="222"/>
    <s v="3.1 MUEBLES Y ENSERES"/>
    <n v="1238"/>
    <s v="SUPERFICIE"/>
    <n v="240"/>
    <s v="USADO"/>
    <m/>
    <s v="ESCRITORIO PUESTO OPERATIVO TI"/>
    <s v="PO OFICINA ABIERA"/>
    <n v="628"/>
    <m/>
    <s v="DE"/>
    <n v="2157716"/>
    <n v="2157716"/>
    <s v="1-6-65-01"/>
    <s v="1-6-65-01"/>
    <n v="2157716"/>
    <n v="1439462.5917808218"/>
    <x v="46"/>
    <d v="2009-12-31T00:00:00"/>
    <x v="6"/>
  </r>
  <r>
    <n v="222"/>
    <s v="3.1 MUEBLES Y ENSERES"/>
    <n v="1238"/>
    <s v="SUPERFICIE"/>
    <n v="241"/>
    <s v="USADO"/>
    <m/>
    <s v="ESCRITORIO PUESTO OPERATIVO TI"/>
    <s v="PO OFICINA ABIERA"/>
    <n v="632"/>
    <m/>
    <s v="DE"/>
    <n v="2157716"/>
    <n v="2157716"/>
    <s v="1-6-65-01"/>
    <s v="1-6-65-01"/>
    <n v="2157716"/>
    <n v="1439462.5917808218"/>
    <x v="46"/>
    <d v="2009-12-31T00:00:00"/>
    <x v="6"/>
  </r>
  <r>
    <n v="222"/>
    <s v="3.1 MUEBLES Y ENSERES"/>
    <n v="1233"/>
    <s v="SILLA"/>
    <n v="242"/>
    <s v="USADO"/>
    <m/>
    <s v="SILLA TIPO GERENCIAL"/>
    <m/>
    <n v="633"/>
    <m/>
    <s v="DE"/>
    <n v="1385480.8"/>
    <n v="1385480.8"/>
    <s v="1-6-65-01"/>
    <s v="3-1-45-06"/>
    <n v="1385480.8"/>
    <n v="0"/>
    <x v="47"/>
    <d v="2009-12-31T00:00:00"/>
    <x v="6"/>
  </r>
  <r>
    <n v="222"/>
    <s v="3.1 MUEBLES Y ENSERES"/>
    <n v="1233"/>
    <s v="SILLA"/>
    <n v="243"/>
    <s v="USADO"/>
    <m/>
    <s v="SILLA TIPO GERENCIAL"/>
    <m/>
    <n v="634"/>
    <m/>
    <s v="DE"/>
    <n v="1385480.8"/>
    <n v="1385480.8"/>
    <s v="1-6-65-01"/>
    <s v="3-1-45-06"/>
    <n v="1385480.8"/>
    <n v="0"/>
    <x v="47"/>
    <d v="2009-12-31T00:00:00"/>
    <x v="6"/>
  </r>
  <r>
    <n v="222"/>
    <s v="3.1 MUEBLES Y ENSERES"/>
    <n v="1233"/>
    <s v="SILLA"/>
    <n v="244"/>
    <s v="USADO"/>
    <m/>
    <s v="SILLA TIPO GERENCIAL"/>
    <m/>
    <n v="636"/>
    <m/>
    <s v="DE"/>
    <n v="1385480.8"/>
    <n v="1385480.8"/>
    <s v="1-6-65-01"/>
    <s v="3-1-45-06"/>
    <n v="1385480.8"/>
    <n v="0"/>
    <x v="47"/>
    <d v="2009-12-31T00:00:00"/>
    <x v="6"/>
  </r>
  <r>
    <n v="222"/>
    <s v="3.1 MUEBLES Y ENSERES"/>
    <n v="1233"/>
    <s v="SILLA"/>
    <n v="245"/>
    <s v="USADO"/>
    <m/>
    <s v="SILLAS ERGONOMICAS PUESTO OPER"/>
    <s v="ATIVO"/>
    <n v="637"/>
    <m/>
    <s v="DE"/>
    <n v="363404.79999999999"/>
    <n v="363404.79999999999"/>
    <s v="1-6-65-01"/>
    <s v="3-1-45-06"/>
    <n v="363404.79999999999"/>
    <n v="0"/>
    <x v="48"/>
    <d v="2009-12-31T00:00:00"/>
    <x v="6"/>
  </r>
  <r>
    <n v="222"/>
    <s v="3.1 MUEBLES Y ENSERES"/>
    <n v="1233"/>
    <s v="SILLA"/>
    <n v="246"/>
    <s v="USADO"/>
    <m/>
    <s v="SILLAS ERGONOMICAS PUESTO OPER"/>
    <s v="ATIVO"/>
    <n v="638"/>
    <m/>
    <s v="DE"/>
    <n v="363404.79999999999"/>
    <n v="363404.79999999999"/>
    <s v="1-6-65-01"/>
    <s v="3-1-45-06"/>
    <n v="363404.79999999999"/>
    <n v="0"/>
    <x v="48"/>
    <d v="2009-12-31T00:00:00"/>
    <x v="6"/>
  </r>
  <r>
    <n v="222"/>
    <s v="3.1 MUEBLES Y ENSERES"/>
    <n v="1233"/>
    <s v="SILLA"/>
    <n v="247"/>
    <s v="USADO"/>
    <m/>
    <s v="SILLAS ERGONOMICAS PUESTO OPER"/>
    <s v="ATIVO"/>
    <n v="639"/>
    <m/>
    <s v="DE"/>
    <n v="363404.79999999999"/>
    <n v="363404.79999999999"/>
    <s v="1-6-65-01"/>
    <s v="3-1-45-06"/>
    <n v="363404.79999999999"/>
    <n v="0"/>
    <x v="48"/>
    <d v="2009-12-31T00:00:00"/>
    <x v="6"/>
  </r>
  <r>
    <n v="222"/>
    <s v="3.1 MUEBLES Y ENSERES"/>
    <n v="1233"/>
    <s v="SILLA"/>
    <n v="248"/>
    <s v="INSERVIBLE"/>
    <m/>
    <s v="SILLAS ERGONOMICAS PUESTO OPER"/>
    <s v="ATIVO"/>
    <n v="640"/>
    <m/>
    <s v="DE"/>
    <n v="363404.79999999999"/>
    <n v="363404.79999999999"/>
    <s v="1-6-37-09-001"/>
    <s v="3-1-45-06"/>
    <n v="363404.79999999999"/>
    <n v="0"/>
    <x v="48"/>
    <d v="2009-12-31T00:00:00"/>
    <x v="6"/>
  </r>
  <r>
    <n v="222"/>
    <s v="3.1 MUEBLES Y ENSERES"/>
    <n v="1233"/>
    <s v="SILLA"/>
    <n v="249"/>
    <s v="INSERVIBLE"/>
    <m/>
    <s v="SILLAS ERGONOMICAS PUESTO OPER"/>
    <s v="ATIVO"/>
    <n v="641"/>
    <m/>
    <s v="DE"/>
    <n v="363404.79999999999"/>
    <n v="363404.79999999999"/>
    <s v="1-6-37-09-001"/>
    <s v="3-1-45-06"/>
    <n v="363404.79999999999"/>
    <n v="0"/>
    <x v="48"/>
    <d v="2009-12-31T00:00:00"/>
    <x v="6"/>
  </r>
  <r>
    <n v="222"/>
    <s v="3.1 MUEBLES Y ENSERES"/>
    <n v="1233"/>
    <s v="SILLA"/>
    <n v="250"/>
    <s v="USADO"/>
    <m/>
    <s v="SILLAS ERGONOMICAS PUESTO OPER"/>
    <s v="ATIVO"/>
    <n v="642"/>
    <m/>
    <s v="DE"/>
    <n v="363404.79999999999"/>
    <n v="363404.79999999999"/>
    <s v="1-6-65-01"/>
    <s v="3-1-45-06"/>
    <n v="363404.79999999999"/>
    <n v="0"/>
    <x v="48"/>
    <d v="2009-12-31T00:00:00"/>
    <x v="6"/>
  </r>
  <r>
    <n v="222"/>
    <s v="3.1 MUEBLES Y ENSERES"/>
    <n v="1233"/>
    <s v="SILLA"/>
    <n v="251"/>
    <s v="USADO"/>
    <m/>
    <s v="SILLAS ERGONOMICAS PUESTO OPER"/>
    <s v="ATIVO"/>
    <n v="644"/>
    <m/>
    <s v="DE"/>
    <n v="363404.79999999999"/>
    <n v="363404.79999999999"/>
    <s v="1-6-65-01"/>
    <s v="3-1-45-06"/>
    <n v="363404.79999999999"/>
    <n v="0"/>
    <x v="48"/>
    <d v="2009-12-31T00:00:00"/>
    <x v="6"/>
  </r>
  <r>
    <n v="222"/>
    <s v="3.1 MUEBLES Y ENSERES"/>
    <n v="1233"/>
    <s v="SILLA"/>
    <n v="252"/>
    <s v="USADO"/>
    <m/>
    <s v="SILLAS ERGONOMICAS PUESTO OPER"/>
    <s v="ATIVO"/>
    <n v="645"/>
    <m/>
    <s v="DE"/>
    <n v="363404.79999999999"/>
    <n v="363404.79999999999"/>
    <s v="1-6-65-01"/>
    <s v="3-1-45-06"/>
    <n v="363404.79999999999"/>
    <n v="0"/>
    <x v="48"/>
    <d v="2009-12-31T00:00:00"/>
    <x v="6"/>
  </r>
  <r>
    <n v="222"/>
    <s v="3.1 MUEBLES Y ENSERES"/>
    <n v="1233"/>
    <s v="SILLA"/>
    <n v="253"/>
    <s v="USADO"/>
    <m/>
    <s v="SILLAS ERGONOMICAS PUESTO OPER"/>
    <s v="ATIVO"/>
    <n v="647"/>
    <m/>
    <s v="DE"/>
    <n v="363404.79999999999"/>
    <n v="363404.79999999999"/>
    <s v="1-6-65-01"/>
    <s v="3-1-45-06"/>
    <n v="363404.79999999999"/>
    <n v="0"/>
    <x v="48"/>
    <d v="2009-12-31T00:00:00"/>
    <x v="6"/>
  </r>
  <r>
    <n v="222"/>
    <s v="3.1 MUEBLES Y ENSERES"/>
    <n v="1233"/>
    <s v="SILLA"/>
    <n v="254"/>
    <s v="USADO"/>
    <m/>
    <s v="SILLAS ERGONOMICAS PUESTO OPER"/>
    <s v="ATIVO"/>
    <n v="648"/>
    <m/>
    <s v="DE"/>
    <n v="363404.79999999999"/>
    <n v="363404.79999999999"/>
    <s v="1-6-65-01"/>
    <s v="3-1-45-06"/>
    <n v="363404.79999999999"/>
    <n v="0"/>
    <x v="48"/>
    <d v="2009-12-31T00:00:00"/>
    <x v="6"/>
  </r>
  <r>
    <n v="222"/>
    <s v="3.1 MUEBLES Y ENSERES"/>
    <n v="1233"/>
    <s v="SILLA"/>
    <n v="255"/>
    <s v="USADO"/>
    <m/>
    <s v="SILLAS ERGONOMICAS PUESTO OPER"/>
    <s v="ATIVO"/>
    <n v="649"/>
    <m/>
    <s v="DE"/>
    <n v="363404.79999999999"/>
    <n v="363404.79999999999"/>
    <s v="1-6-65-01"/>
    <s v="3-1-45-06"/>
    <n v="363404.79999999999"/>
    <n v="0"/>
    <x v="48"/>
    <d v="2009-12-31T00:00:00"/>
    <x v="6"/>
  </r>
  <r>
    <n v="222"/>
    <s v="3.1 MUEBLES Y ENSERES"/>
    <n v="1233"/>
    <s v="SILLA"/>
    <n v="256"/>
    <s v="USADO"/>
    <m/>
    <s v="SILLAS ERGONOMICAS PUESTO OPER"/>
    <s v="ATIVO"/>
    <n v="650"/>
    <m/>
    <s v="DE"/>
    <n v="363404.79999999999"/>
    <n v="363404.79999999999"/>
    <s v="1-6-65-01"/>
    <s v="3-1-45-06"/>
    <n v="363404.79999999999"/>
    <n v="0"/>
    <x v="48"/>
    <d v="2009-12-31T00:00:00"/>
    <x v="6"/>
  </r>
  <r>
    <n v="222"/>
    <s v="3.1 MUEBLES Y ENSERES"/>
    <n v="1233"/>
    <s v="SILLA"/>
    <n v="257"/>
    <s v="USADO"/>
    <m/>
    <s v="SILLAS ERGONOMICAS PUESTO OPER"/>
    <s v="ATIVO"/>
    <n v="651"/>
    <m/>
    <s v="DE"/>
    <n v="363404.79999999999"/>
    <n v="363404.79999999999"/>
    <s v="1-6-65-01"/>
    <s v="3-1-45-06"/>
    <n v="363404.79999999999"/>
    <n v="0"/>
    <x v="48"/>
    <d v="2009-12-31T00:00:00"/>
    <x v="6"/>
  </r>
  <r>
    <n v="222"/>
    <s v="3.1 MUEBLES Y ENSERES"/>
    <n v="1233"/>
    <s v="SILLA"/>
    <n v="258"/>
    <s v="INSERVIBLE"/>
    <m/>
    <s v="SILLAS ERGONOMICAS PUESTO OPER"/>
    <s v="ATIVO"/>
    <n v="652"/>
    <m/>
    <s v="DE"/>
    <n v="363404.79999999999"/>
    <n v="363404.79999999999"/>
    <s v="1-6-37-09-001"/>
    <s v="3-1-45-06"/>
    <n v="363404.79999999999"/>
    <n v="0"/>
    <x v="48"/>
    <d v="2009-12-31T00:00:00"/>
    <x v="6"/>
  </r>
  <r>
    <n v="222"/>
    <s v="3.1 MUEBLES Y ENSERES"/>
    <n v="1176"/>
    <s v="MUEBLE"/>
    <n v="259"/>
    <s v="USADO"/>
    <m/>
    <s v="MUEBLE ALMACENAJE PARA OF GERE"/>
    <s v="NCIAL"/>
    <n v="653"/>
    <m/>
    <s v="DE"/>
    <n v="1322525.28"/>
    <n v="1322525.28"/>
    <s v="1-6-65-01"/>
    <s v="3-1-45-06"/>
    <n v="1322525.28"/>
    <n v="0"/>
    <x v="49"/>
    <d v="2009-12-31T00:00:00"/>
    <x v="6"/>
  </r>
  <r>
    <n v="222"/>
    <s v="3.1 MUEBLES Y ENSERES"/>
    <n v="1165"/>
    <s v="MESA"/>
    <n v="260"/>
    <s v="USADO"/>
    <d v="2016-02-09T00:00:00"/>
    <s v="MESA DE JUNTAS DE 3 MTS EN MAD"/>
    <s v="ERA"/>
    <n v="654"/>
    <m/>
    <s v="DE"/>
    <n v="3637383"/>
    <n v="3637383"/>
    <s v="1-6-65-01"/>
    <s v="1-6-65-01"/>
    <n v="3637383"/>
    <n v="2426582.9054794521"/>
    <x v="50"/>
    <d v="2009-12-31T00:00:00"/>
    <x v="6"/>
  </r>
  <r>
    <n v="222"/>
    <s v="3.1 MUEBLES Y ENSERES"/>
    <n v="1233"/>
    <s v="SILLA"/>
    <n v="261"/>
    <s v="USADO"/>
    <m/>
    <s v="SILLAS FIJAS PARA MESA DE JUNT"/>
    <s v="AS SIN BRAZ"/>
    <n v="655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62"/>
    <s v="USADO"/>
    <d v="2016-02-09T00:00:00"/>
    <s v="SILLAS FIJAS PARA MESA DE JUNT"/>
    <s v="AS SIN BRAZ"/>
    <n v="656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63"/>
    <s v="USADO"/>
    <d v="2016-02-09T00:00:00"/>
    <s v="SILLAS FIJAS PARA MESA DE JUNT"/>
    <s v="AS SIN BRAZ"/>
    <n v="657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64"/>
    <s v="USADO"/>
    <m/>
    <s v="SILLAS FIJAS PARA MESA DE JUNT"/>
    <s v="AS SIN BRAZ"/>
    <n v="658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65"/>
    <s v="USADO"/>
    <m/>
    <s v="SILLAS FIJAS PARA MESA DE JUNT"/>
    <s v="AS SIN BRAZ"/>
    <n v="659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66"/>
    <s v="USADO"/>
    <d v="2016-02-09T00:00:00"/>
    <s v="SILLAS FIJAS PARA MESA DE JUNT"/>
    <s v="AS SIN BRAZ"/>
    <n v="660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67"/>
    <s v="USADO"/>
    <d v="2016-02-09T00:00:00"/>
    <s v="SILLAS FIJAS PARA MESA DE JUNT"/>
    <s v="AS SIN BRAZ"/>
    <n v="661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68"/>
    <s v="USADO"/>
    <d v="2016-02-09T00:00:00"/>
    <s v="SILLAS FIJAS PARA MESA DE JUNT"/>
    <s v="AS SIN BRAZ"/>
    <n v="662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69"/>
    <s v="USADO"/>
    <m/>
    <s v="SILLAS FIJAS PARA MESA DE JUNT"/>
    <s v="AS SIN BRAZ"/>
    <n v="663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70"/>
    <s v="USADO"/>
    <m/>
    <s v="SILLAS FIJAS PARA MESA DE JUNT"/>
    <s v="AS SIN BRAZ"/>
    <n v="664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71"/>
    <s v="USADO"/>
    <m/>
    <s v="SILLAS FIJAS PARA MESA DE JUNT"/>
    <s v="AS SIN BRAZ"/>
    <n v="665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72"/>
    <s v="USADO"/>
    <m/>
    <s v="SILLAS FIJAS PARA MESA DE JUNT"/>
    <s v="AS SIN BRAZ"/>
    <n v="666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73"/>
    <s v="USADO"/>
    <d v="2016-02-09T00:00:00"/>
    <s v="SILLAS FIJAS PARA MESA DE JUNT"/>
    <s v="AS SIN BRAZ"/>
    <n v="667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3"/>
    <s v="SILLA"/>
    <n v="274"/>
    <s v="USADO"/>
    <m/>
    <s v="SILLAS FIJAS PARA MESA DE JUNT"/>
    <s v="AS SIN BRAZ"/>
    <n v="668"/>
    <m/>
    <s v="CC"/>
    <n v="283910"/>
    <n v="283910"/>
    <s v="5-1-11-15-002"/>
    <s v="5-1-11-14-003"/>
    <n v="0"/>
    <n v="0"/>
    <x v="51"/>
    <d v="2009-12-31T00:00:00"/>
    <x v="6"/>
  </r>
  <r>
    <n v="222"/>
    <s v="3.1 MUEBLES Y ENSERES"/>
    <n v="1234"/>
    <s v="SOFA"/>
    <n v="275"/>
    <s v="USADO"/>
    <m/>
    <s v="SALA OFIC. GERENCIAL COMPUESTA"/>
    <s v="POR MESA SOFA POLTRONAS(5)"/>
    <n v="669"/>
    <m/>
    <s v="DE"/>
    <n v="7949480"/>
    <n v="7949480"/>
    <s v="1-6-65-01"/>
    <s v="1-6-65-01"/>
    <n v="7949480"/>
    <n v="5303283.2328767125"/>
    <x v="52"/>
    <d v="2009-12-31T00:00:00"/>
    <x v="6"/>
  </r>
  <r>
    <n v="222"/>
    <s v="3.1 MUEBLES Y ENSERES"/>
    <n v="1010"/>
    <s v="ARCHIVADOR (FIJO O RODANTE)"/>
    <n v="276"/>
    <s v="USADO"/>
    <m/>
    <s v="ARCHIVADOR EN MADERA"/>
    <m/>
    <n v="670"/>
    <m/>
    <s v="DE"/>
    <n v="1249988.1599999999"/>
    <n v="1249988.1599999999"/>
    <s v="1-6-65-01"/>
    <s v="3-1-45-06"/>
    <n v="1249988.1599999999"/>
    <n v="0"/>
    <x v="53"/>
    <d v="2009-12-31T00:00:00"/>
    <x v="6"/>
  </r>
  <r>
    <n v="222"/>
    <s v="3.1 MUEBLES Y ENSERES"/>
    <n v="1010"/>
    <s v="ARCHIVADOR (FIJO O RODANTE)"/>
    <n v="277"/>
    <s v="USADO"/>
    <m/>
    <s v="ARCHIVADOR EN MADERA"/>
    <m/>
    <n v="671"/>
    <m/>
    <s v="DE"/>
    <n v="1249988.1599999999"/>
    <n v="1249988.1599999999"/>
    <s v="1-6-65-01"/>
    <s v="3-1-45-06"/>
    <n v="1249988.1599999999"/>
    <n v="0"/>
    <x v="53"/>
    <d v="2009-12-31T00:00:00"/>
    <x v="6"/>
  </r>
  <r>
    <n v="222"/>
    <s v="3.1 MUEBLES Y ENSERES"/>
    <n v="1010"/>
    <s v="ARCHIVADOR (FIJO O RODANTE)"/>
    <n v="278"/>
    <s v="USADO"/>
    <m/>
    <s v="ARCHIVADOR EN MADERA"/>
    <m/>
    <n v="672"/>
    <m/>
    <s v="DE"/>
    <n v="1249988.1599999999"/>
    <n v="1249988.1599999999"/>
    <s v="1-6-65-01"/>
    <s v="3-1-45-06"/>
    <n v="1249988.1599999999"/>
    <n v="0"/>
    <x v="53"/>
    <d v="2009-12-31T00:00:00"/>
    <x v="6"/>
  </r>
  <r>
    <n v="222"/>
    <s v="3.1 MUEBLES Y ENSERES"/>
    <n v="1234"/>
    <s v="SOFA"/>
    <n v="279"/>
    <s v="USADO"/>
    <m/>
    <s v="SALA (3 POLTRONAS y UN SOFA)"/>
    <m/>
    <n v="673"/>
    <m/>
    <s v="DE"/>
    <n v="1583148.28"/>
    <n v="1583148.28"/>
    <s v="1-6-65-01"/>
    <s v="1-6-65-01"/>
    <n v="1583148.28"/>
    <n v="1056155.0854246574"/>
    <x v="54"/>
    <d v="2009-12-31T00:00:00"/>
    <x v="6"/>
  </r>
  <r>
    <n v="222"/>
    <s v="3.1 MUEBLES Y ENSERES"/>
    <n v="1234"/>
    <s v="SOFA"/>
    <n v="280"/>
    <s v="USADO"/>
    <m/>
    <s v="SALA DE ESPERA 1 POLTRONA"/>
    <m/>
    <n v="674"/>
    <m/>
    <s v="DE"/>
    <n v="1583148.28"/>
    <n v="1583148.28"/>
    <s v="1-6-65-01"/>
    <s v="1-6-65-01"/>
    <n v="1583148.28"/>
    <n v="1056155.0854246574"/>
    <x v="54"/>
    <d v="2009-12-31T00:00:00"/>
    <x v="6"/>
  </r>
  <r>
    <n v="222"/>
    <s v="3.1 MUEBLES Y ENSERES"/>
    <n v="1234"/>
    <s v="SOFA"/>
    <n v="281"/>
    <s v="USADO"/>
    <m/>
    <s v="SALA DE ESPERA 2DO PISO 1 POLT"/>
    <s v="RONA"/>
    <n v="675"/>
    <m/>
    <s v="DE"/>
    <n v="1583148.28"/>
    <n v="1583148.28"/>
    <s v="1-6-65-01"/>
    <s v="1-6-65-01"/>
    <n v="1583148.28"/>
    <n v="1056155.0854246574"/>
    <x v="54"/>
    <d v="2009-12-31T00:00:00"/>
    <x v="6"/>
  </r>
  <r>
    <n v="222"/>
    <s v="3.1 MUEBLES Y ENSERES"/>
    <n v="1165"/>
    <s v="MESA"/>
    <n v="282"/>
    <s v="USADO"/>
    <m/>
    <s v="MESA AUXILIAR PUESTO DIRECTIVO"/>
    <m/>
    <n v="676"/>
    <m/>
    <s v="DE"/>
    <n v="474985.2"/>
    <n v="474985.2"/>
    <s v="1-6-65-01"/>
    <s v="3-1-45-06"/>
    <n v="474985.2"/>
    <n v="0"/>
    <x v="55"/>
    <d v="2009-12-31T00:00:00"/>
    <x v="6"/>
  </r>
  <r>
    <n v="222"/>
    <s v="3.1 MUEBLES Y ENSERES"/>
    <n v="1165"/>
    <s v="MESA"/>
    <n v="283"/>
    <s v="USADO"/>
    <m/>
    <s v="MESA AUXILIAR PUESTO DIRECTIVO"/>
    <m/>
    <n v="677"/>
    <m/>
    <s v="DE"/>
    <n v="474985.2"/>
    <n v="474985.2"/>
    <s v="1-6-65-01"/>
    <s v="3-1-45-06"/>
    <n v="474985.2"/>
    <n v="0"/>
    <x v="55"/>
    <d v="2009-12-31T00:00:00"/>
    <x v="6"/>
  </r>
  <r>
    <n v="241"/>
    <s v="9.1 ELEMENTOS MUSICALES"/>
    <n v="1602"/>
    <s v="CINTA DE VIDEO-CDS"/>
    <n v="284"/>
    <s v="USADO"/>
    <m/>
    <s v="GRABAC.MEZCLA Y MASTERIZAC. CO"/>
    <s v="NC CIUD BTA"/>
    <n v="678"/>
    <m/>
    <s v="DE"/>
    <n v="5858000"/>
    <n v="5858000"/>
    <s v="1-9-60-90-007"/>
    <s v="3-1-45-12"/>
    <n v="0"/>
    <n v="0"/>
    <x v="56"/>
    <d v="2009-12-31T00:00:00"/>
    <x v="0"/>
  </r>
  <r>
    <n v="237"/>
    <s v="4.3 LICENCIAS"/>
    <n v="1421"/>
    <s v="LICENCIAS DE SOFTWARE"/>
    <n v="285"/>
    <s v="INSERVIBLE"/>
    <m/>
    <s v="MAYOR VALOR LICENCIAS COD. 000"/>
    <n v="500"/>
    <n v="679"/>
    <m/>
    <s v="DE"/>
    <n v="15634567"/>
    <n v="15634567"/>
    <s v="1-9-70-07"/>
    <s v="3-1-45-07"/>
    <n v="15634567"/>
    <n v="0"/>
    <x v="57"/>
    <d v="2009-12-31T00:00:00"/>
    <x v="5"/>
  </r>
  <r>
    <n v="237"/>
    <s v="4.3 LICENCIAS"/>
    <n v="1421"/>
    <s v="LICENCIAS DE SOFTWARE"/>
    <n v="286"/>
    <s v="INSERVIBLE"/>
    <m/>
    <s v="MAYOR VALOR LICENCIA COD 00050"/>
    <n v="1"/>
    <n v="680"/>
    <m/>
    <s v="DE"/>
    <n v="15634567"/>
    <n v="15634567"/>
    <s v="1-9-70-07"/>
    <s v="3-1-45-07"/>
    <n v="15634567"/>
    <n v="0"/>
    <x v="57"/>
    <d v="2009-12-31T00:00:00"/>
    <x v="5"/>
  </r>
  <r>
    <n v="222"/>
    <s v="3.1 MUEBLES Y ENSERES"/>
    <n v="1238"/>
    <s v="SUPERFICIE"/>
    <n v="287"/>
    <s v="USADO"/>
    <m/>
    <s v="MODULO RECEPCION SEDE OFB  CON"/>
    <s v=" SILLA GIRATORIA"/>
    <n v="681"/>
    <m/>
    <s v="DE"/>
    <n v="4104505.4"/>
    <n v="4104505.4"/>
    <s v="1-6-65-01"/>
    <s v="1-6-65-01"/>
    <n v="4104505.4"/>
    <n v="2738211.1367123285"/>
    <x v="58"/>
    <d v="2009-12-31T00:00:00"/>
    <x v="6"/>
  </r>
  <r>
    <n v="241"/>
    <s v="9.1 ELEMENTOS MUSICALES"/>
    <n v="1622"/>
    <s v="PARTITURAS"/>
    <n v="288"/>
    <s v="USADO"/>
    <m/>
    <s v="PARTITURA WAGNER OBERTURA CRIS"/>
    <s v="TOFORO"/>
    <n v="689"/>
    <m/>
    <s v="DE"/>
    <n v="911032"/>
    <n v="911032"/>
    <s v="1-9-60-90-003"/>
    <s v="3-1-45-12"/>
    <n v="0"/>
    <n v="0"/>
    <x v="59"/>
    <d v="2009-12-31T00:00:00"/>
    <x v="0"/>
  </r>
  <r>
    <n v="241"/>
    <s v="9.1 ELEMENTOS MUSICALES"/>
    <n v="1622"/>
    <s v="PARTITURAS"/>
    <n v="289"/>
    <s v="USADO"/>
    <m/>
    <s v="PARTITURA WAGNER VORSPIEL VON "/>
    <s v=" LOHENGRIN"/>
    <n v="690"/>
    <m/>
    <s v="DE"/>
    <n v="911032"/>
    <n v="911032"/>
    <s v="1-9-60-90-003"/>
    <s v="3-1-45-12"/>
    <n v="0"/>
    <n v="0"/>
    <x v="59"/>
    <d v="2009-12-31T00:00:00"/>
    <x v="0"/>
  </r>
  <r>
    <n v="241"/>
    <s v="9.1 ELEMENTOS MUSICALES"/>
    <n v="1622"/>
    <s v="PARTITURAS"/>
    <n v="290"/>
    <s v="USADO"/>
    <m/>
    <s v="PARTITURA SIBELIUS ANDANTE"/>
    <m/>
    <n v="691"/>
    <m/>
    <s v="DE"/>
    <n v="911031"/>
    <n v="911031"/>
    <s v="1-9-60-90-003"/>
    <s v="3-1-45-12"/>
    <n v="0"/>
    <n v="0"/>
    <x v="60"/>
    <d v="2009-12-31T00:00:00"/>
    <x v="0"/>
  </r>
  <r>
    <n v="241"/>
    <s v="9.1 ELEMENTOS MUSICALES"/>
    <n v="1622"/>
    <s v="PARTITURAS"/>
    <n v="291"/>
    <s v="USADO"/>
    <m/>
    <s v="BACH J SEBASTIAN CONCIERTO BRA"/>
    <s v="NDERBURGUES NO. 2 EN FA MAYOR-"/>
    <n v="7"/>
    <m/>
    <s v="DE"/>
    <n v="5474.12"/>
    <n v="5474.12"/>
    <s v="1-9-60-90-003"/>
    <s v="3-1-45-12"/>
    <n v="0"/>
    <n v="0"/>
    <x v="42"/>
    <d v="1984-01-01T00:00:00"/>
    <x v="0"/>
  </r>
  <r>
    <n v="241"/>
    <s v="9.1 ELEMENTOS MUSICALES"/>
    <n v="1622"/>
    <s v="PARTITURAS"/>
    <n v="292"/>
    <s v="USADO"/>
    <m/>
    <s v="BACH J SEBASTIAN CONCIERTO BRA"/>
    <s v="NDERBURGUES NO. 5 RE MAYOR-BAC"/>
    <n v="8"/>
    <m/>
    <s v="DE"/>
    <n v="2207.4299999999998"/>
    <n v="2207.4299999999998"/>
    <s v="1-9-60-90-003"/>
    <s v="3-1-45-12"/>
    <n v="0"/>
    <n v="0"/>
    <x v="0"/>
    <d v="1984-01-01T00:00:00"/>
    <x v="0"/>
  </r>
  <r>
    <n v="224"/>
    <s v="4.1 EQUIPO DE COMUNICACION"/>
    <n v="1016"/>
    <s v="AUDIFONOS"/>
    <n v="293"/>
    <s v="USADO"/>
    <m/>
    <s v="AUDIFONOS IN EAR CON AJUSTE MA"/>
    <s v="NUAL EN RESPUESTAS"/>
    <n v="809"/>
    <m/>
    <s v="DE"/>
    <n v="1413225.8"/>
    <n v="1413225.8"/>
    <s v="1-6-37-10-001"/>
    <s v="3-1-45-06"/>
    <n v="1413225.8"/>
    <n v="0"/>
    <x v="61"/>
    <d v="2010-01-31T00:00:00"/>
    <x v="3"/>
  </r>
  <r>
    <n v="224"/>
    <s v="4.1 EQUIPO DE COMUNICACION"/>
    <n v="1016"/>
    <s v="AUDIFONOS"/>
    <n v="294"/>
    <s v="USADO"/>
    <m/>
    <s v="AUD═FONOS DE DIAFRAGMA GRANDE"/>
    <m/>
    <n v="834"/>
    <m/>
    <s v="CC"/>
    <n v="314655.25"/>
    <n v="314655.25"/>
    <s v="5-1-11-15-003"/>
    <s v="5-1-11-14-004"/>
    <n v="0"/>
    <n v="0"/>
    <x v="62"/>
    <d v="2010-01-31T00:00:00"/>
    <x v="3"/>
  </r>
  <r>
    <n v="241"/>
    <s v="9.1 ELEMENTOS MUSICALES"/>
    <n v="1622"/>
    <s v="PARTITURAS"/>
    <n v="295"/>
    <s v="USADO"/>
    <m/>
    <s v="STRAUS RICHARD SERENATA . OP 7"/>
    <s v=". MIB MAYOR-STRAUSS RICHARD"/>
    <n v="9"/>
    <m/>
    <s v="DE"/>
    <n v="2207.4299999999998"/>
    <n v="2207.4299999999998"/>
    <s v="1-9-60-90-003"/>
    <s v="3-1-45-12"/>
    <n v="0"/>
    <n v="0"/>
    <x v="0"/>
    <d v="1984-01-01T00:00:00"/>
    <x v="0"/>
  </r>
  <r>
    <n v="224"/>
    <s v="4.1 EQUIPO DE COMUNICACION"/>
    <n v="1705"/>
    <s v="SNAKE"/>
    <n v="296"/>
    <s v="USADO"/>
    <m/>
    <s v="SUB SNAKES"/>
    <m/>
    <m/>
    <m/>
    <s v="DE"/>
    <n v="966250"/>
    <n v="966250"/>
    <s v="1-6-37-10-001"/>
    <s v="3-1-45-06"/>
    <n v="966250"/>
    <n v="0"/>
    <x v="63"/>
    <d v="2010-01-31T00:00:00"/>
    <x v="3"/>
  </r>
  <r>
    <n v="241"/>
    <s v="9.1 ELEMENTOS MUSICALES"/>
    <n v="1622"/>
    <s v="PARTITURAS"/>
    <n v="297"/>
    <s v="USADO"/>
    <m/>
    <s v="ANDERSON LEROY  PLINK PLANK PL"/>
    <s v="UNK"/>
    <n v="10"/>
    <m/>
    <s v="DE"/>
    <n v="52976.23"/>
    <n v="52976.23"/>
    <s v="1-9-60-90-003"/>
    <s v="3-1-45-12"/>
    <n v="0"/>
    <n v="0"/>
    <x v="64"/>
    <d v="1990-11-28T00:00:00"/>
    <x v="0"/>
  </r>
  <r>
    <n v="224"/>
    <s v="4.1 EQUIPO DE COMUNICACION"/>
    <n v="1247"/>
    <s v="TELEFONO"/>
    <n v="298"/>
    <s v="USADO"/>
    <m/>
    <s v=" TELENO PANASONIC"/>
    <m/>
    <n v="1000"/>
    <n v="185659"/>
    <s v="CC"/>
    <n v="240000"/>
    <n v="240000"/>
    <s v="5-1-11-15-003"/>
    <s v="5-1-11-14-004"/>
    <n v="0"/>
    <n v="0"/>
    <x v="65"/>
    <d v="2010-01-31T00:00:00"/>
    <x v="3"/>
  </r>
  <r>
    <n v="224"/>
    <s v="4.1 EQUIPO DE COMUNICACION"/>
    <n v="1247"/>
    <s v="TELEFONO"/>
    <n v="299"/>
    <s v="USADO"/>
    <m/>
    <s v=" TELEFONO SIMMENS OPTISET 805 "/>
    <n v="-28270"/>
    <n v="1001"/>
    <m/>
    <s v="CC"/>
    <n v="45000"/>
    <n v="45000"/>
    <s v="5-1-11-15-003"/>
    <s v="5-1-11-14-004"/>
    <n v="0"/>
    <n v="0"/>
    <x v="66"/>
    <d v="2010-01-31T00:00:00"/>
    <x v="3"/>
  </r>
  <r>
    <n v="241"/>
    <s v="9.1 ELEMENTOS MUSICALES"/>
    <n v="1622"/>
    <s v="PARTITURAS"/>
    <n v="300"/>
    <s v="USADO"/>
    <m/>
    <s v="PARTITURA WAGNER GOOD FRIDAY S"/>
    <s v="PELL"/>
    <n v="1023"/>
    <m/>
    <s v="DE"/>
    <n v="580000"/>
    <n v="580000"/>
    <s v="1-9-60-90-003"/>
    <s v="3-1-45-12"/>
    <n v="0"/>
    <n v="0"/>
    <x v="67"/>
    <d v="2010-04-08T00:00:00"/>
    <x v="0"/>
  </r>
  <r>
    <n v="241"/>
    <s v="9.1 ELEMENTOS MUSICALES"/>
    <n v="1622"/>
    <s v="PARTITURAS"/>
    <n v="301"/>
    <s v="USADO"/>
    <m/>
    <s v="PARTITURA SCHUBERT OBERTURA EN"/>
    <s v=" ESTILO ITALIANO"/>
    <n v="1024"/>
    <m/>
    <s v="DE"/>
    <n v="580000"/>
    <n v="580000"/>
    <s v="1-9-60-90-003"/>
    <s v="3-1-45-12"/>
    <n v="0"/>
    <n v="0"/>
    <x v="67"/>
    <d v="2010-04-08T00:00:00"/>
    <x v="0"/>
  </r>
  <r>
    <n v="241"/>
    <s v="9.1 ELEMENTOS MUSICALES"/>
    <n v="1622"/>
    <s v="PARTITURAS"/>
    <n v="302"/>
    <s v="USADO"/>
    <m/>
    <s v="PARTITURA VIVALDI CONCIERTO PA"/>
    <s v="RA OBOE CUERDAS"/>
    <n v="1025"/>
    <m/>
    <s v="DE"/>
    <n v="406000"/>
    <n v="406000"/>
    <s v="1-9-60-90-003"/>
    <s v="3-1-45-12"/>
    <n v="0"/>
    <n v="0"/>
    <x v="68"/>
    <d v="2010-04-08T00:00:00"/>
    <x v="0"/>
  </r>
  <r>
    <n v="222"/>
    <s v="3.1 MUEBLES Y ENSERES"/>
    <n v="1010"/>
    <s v="ARCHIVADOR (FIJO O RODANTE)"/>
    <n v="303"/>
    <s v="USADO"/>
    <d v="2016-02-24T00:00:00"/>
    <s v="ARCHIVADOR EN MADERA"/>
    <m/>
    <n v="1026"/>
    <m/>
    <s v="DE"/>
    <n v="1249988.1599999999"/>
    <n v="1249988.1599999999"/>
    <s v="1-6-65-01"/>
    <s v="3-1-45-06"/>
    <n v="1249988.1599999999"/>
    <n v="0"/>
    <x v="53"/>
    <d v="2010-04-13T00:00:00"/>
    <x v="6"/>
  </r>
  <r>
    <n v="222"/>
    <s v="3.1 MUEBLES Y ENSERES"/>
    <n v="1238"/>
    <s v="SUPERFICIE"/>
    <n v="304"/>
    <s v="USADO"/>
    <m/>
    <s v="ESCRITORIO PUESTO OPERATIVO TI"/>
    <s v="PO OFIC ABIERTA"/>
    <n v="1032"/>
    <m/>
    <s v="DE"/>
    <n v="2157716"/>
    <n v="2157716"/>
    <s v="1-6-65-01"/>
    <s v="1-6-65-01"/>
    <n v="2157716"/>
    <n v="1388721.7817351597"/>
    <x v="69"/>
    <d v="2010-04-13T00:00:00"/>
    <x v="6"/>
  </r>
  <r>
    <n v="222"/>
    <s v="3.1 MUEBLES Y ENSERES"/>
    <n v="1238"/>
    <s v="SUPERFICIE"/>
    <n v="305"/>
    <s v="USADO"/>
    <m/>
    <s v="ESCRITORIO PUESTO OPERATIVO TI"/>
    <s v="PO OFIC ABIERTA"/>
    <n v="1033"/>
    <m/>
    <s v="DE"/>
    <n v="2157716"/>
    <n v="2157716"/>
    <s v="1-6-65-01"/>
    <s v="1-6-65-01"/>
    <n v="2157716"/>
    <n v="1388721.7817351597"/>
    <x v="69"/>
    <d v="2010-04-13T00:00:00"/>
    <x v="6"/>
  </r>
  <r>
    <n v="222"/>
    <s v="3.1 MUEBLES Y ENSERES"/>
    <n v="1238"/>
    <s v="SUPERFICIE"/>
    <n v="306"/>
    <s v="USADO"/>
    <m/>
    <s v="ESCRITORIO PUESTO OPERATIVO TI"/>
    <s v="PO OFIC ABIERTA"/>
    <n v="1034"/>
    <m/>
    <s v="DE"/>
    <n v="2157716"/>
    <n v="2157716"/>
    <s v="1-6-65-01"/>
    <s v="1-6-65-01"/>
    <n v="2157716"/>
    <n v="1388721.7817351597"/>
    <x v="69"/>
    <d v="2010-04-13T00:00:00"/>
    <x v="6"/>
  </r>
  <r>
    <n v="222"/>
    <s v="3.1 MUEBLES Y ENSERES"/>
    <n v="1238"/>
    <s v="SUPERFICIE"/>
    <n v="307"/>
    <s v="USADO"/>
    <m/>
    <s v="ESCRITORIO TIPO DIRECTIVO"/>
    <m/>
    <n v="1035"/>
    <m/>
    <s v="DE"/>
    <n v="2839100"/>
    <n v="2839100"/>
    <s v="1-6-65-01"/>
    <s v="1-6-65-01"/>
    <n v="2839100"/>
    <n v="1827265.5022831049"/>
    <x v="70"/>
    <d v="2010-04-13T00:00:00"/>
    <x v="6"/>
  </r>
  <r>
    <n v="222"/>
    <s v="3.1 MUEBLES Y ENSERES"/>
    <n v="1233"/>
    <s v="SILLA"/>
    <n v="308"/>
    <s v="USADO"/>
    <d v="2016-02-09T00:00:00"/>
    <s v="SILLA FIJA PARA MESA JUNTAS - "/>
    <s v="INTERLOCUTORAS"/>
    <n v="1036"/>
    <m/>
    <s v="CC"/>
    <n v="283910"/>
    <n v="283910"/>
    <s v="5-1-11-15-002"/>
    <s v="5-1-11-14-003"/>
    <n v="0"/>
    <n v="0"/>
    <x v="51"/>
    <d v="2010-04-13T00:00:00"/>
    <x v="6"/>
  </r>
  <r>
    <n v="222"/>
    <s v="3.1 MUEBLES Y ENSERES"/>
    <n v="1233"/>
    <s v="SILLA"/>
    <n v="309"/>
    <s v="USADO"/>
    <d v="2016-02-09T00:00:00"/>
    <s v="SILLA FIJA PARA MESA JUNTAS - "/>
    <s v="INTERLOCUTORAS"/>
    <n v="1037"/>
    <m/>
    <s v="CC"/>
    <n v="283910"/>
    <n v="283910"/>
    <s v="5-1-11-15-002"/>
    <s v="5-1-11-14-003"/>
    <n v="0"/>
    <n v="0"/>
    <x v="51"/>
    <d v="2010-04-13T00:00:00"/>
    <x v="6"/>
  </r>
  <r>
    <n v="222"/>
    <s v="3.1 MUEBLES Y ENSERES"/>
    <n v="1233"/>
    <s v="SILLA"/>
    <n v="310"/>
    <s v="USADO"/>
    <d v="2016-02-09T00:00:00"/>
    <s v="SILLA FIJA PARA MESA JUNTAS - "/>
    <s v="INTERLOCUTORAS"/>
    <n v="1038"/>
    <m/>
    <s v="CC"/>
    <n v="283910"/>
    <n v="283910"/>
    <s v="5-1-11-15-002"/>
    <s v="5-1-11-14-003"/>
    <n v="0"/>
    <n v="0"/>
    <x v="51"/>
    <d v="2010-04-13T00:00:00"/>
    <x v="6"/>
  </r>
  <r>
    <n v="222"/>
    <s v="3.1 MUEBLES Y ENSERES"/>
    <n v="1233"/>
    <s v="SILLA"/>
    <n v="311"/>
    <s v="USADO"/>
    <d v="2016-02-09T00:00:00"/>
    <s v="SILLA FIJA PARA MESA JUNTAS - "/>
    <s v="INTERLOCUTORAS"/>
    <n v="1039"/>
    <m/>
    <s v="CC"/>
    <n v="283910"/>
    <n v="283910"/>
    <s v="5-1-11-15-002"/>
    <s v="5-1-11-14-003"/>
    <n v="0"/>
    <n v="0"/>
    <x v="51"/>
    <d v="2010-04-13T00:00:00"/>
    <x v="6"/>
  </r>
  <r>
    <n v="222"/>
    <s v="3.1 MUEBLES Y ENSERES"/>
    <n v="1233"/>
    <s v="SILLA"/>
    <n v="312"/>
    <s v="USADO"/>
    <m/>
    <s v="SILLA FIJA PARA MESA JUNTAS - "/>
    <s v="INTERLOCUTORAS"/>
    <n v="1040"/>
    <m/>
    <s v="CC"/>
    <n v="283910"/>
    <n v="283910"/>
    <s v="5-1-11-15-002"/>
    <s v="5-1-11-14-003"/>
    <n v="0"/>
    <n v="0"/>
    <x v="51"/>
    <d v="2010-04-13T00:00:00"/>
    <x v="6"/>
  </r>
  <r>
    <n v="222"/>
    <s v="3.1 MUEBLES Y ENSERES"/>
    <n v="1233"/>
    <s v="SILLA"/>
    <n v="313"/>
    <s v="USADO"/>
    <m/>
    <s v="SILLA FIJA PARA MESA JUNTAS - "/>
    <s v="INTERLOCUTORAS"/>
    <n v="1041"/>
    <m/>
    <s v="CC"/>
    <n v="283910"/>
    <n v="283910"/>
    <s v="5-1-11-15-002"/>
    <s v="5-1-11-14-003"/>
    <n v="0"/>
    <n v="0"/>
    <x v="51"/>
    <d v="2010-04-13T00:00:00"/>
    <x v="6"/>
  </r>
  <r>
    <n v="222"/>
    <s v="3.1 MUEBLES Y ENSERES"/>
    <n v="1233"/>
    <s v="SILLA"/>
    <n v="314"/>
    <s v="USADO"/>
    <d v="2016-02-09T00:00:00"/>
    <s v="SILLA FIJA PARA MESA JUNTAS - "/>
    <s v="INTERLOCUTORAS"/>
    <n v="1042"/>
    <m/>
    <s v="CC"/>
    <n v="283910"/>
    <n v="283910"/>
    <s v="5-1-11-15-002"/>
    <s v="5-1-11-14-003"/>
    <n v="0"/>
    <n v="0"/>
    <x v="51"/>
    <d v="2010-04-13T00:00:00"/>
    <x v="6"/>
  </r>
  <r>
    <n v="222"/>
    <s v="3.1 MUEBLES Y ENSERES"/>
    <n v="1233"/>
    <s v="SILLA"/>
    <n v="315"/>
    <s v="USADO"/>
    <d v="2016-02-09T00:00:00"/>
    <s v="SILLA FIJA PARA MESA JUNTAS - "/>
    <s v="INTERLOCUTORAS"/>
    <n v="1043"/>
    <m/>
    <s v="CC"/>
    <n v="283910"/>
    <n v="283910"/>
    <s v="5-1-11-15-002"/>
    <s v="5-1-11-14-003"/>
    <n v="0"/>
    <n v="0"/>
    <x v="51"/>
    <d v="2010-04-13T00:00:00"/>
    <x v="6"/>
  </r>
  <r>
    <n v="222"/>
    <s v="3.1 MUEBLES Y ENSERES"/>
    <n v="1233"/>
    <s v="SILLA"/>
    <n v="316"/>
    <s v="USADO"/>
    <m/>
    <s v="SILLA FIJA PARA MESA JUNTAS - "/>
    <s v="INTERLOCUTORAS"/>
    <n v="1044"/>
    <m/>
    <s v="CC"/>
    <n v="283910"/>
    <n v="283910"/>
    <s v="5-1-11-15-002"/>
    <s v="5-1-11-14-003"/>
    <n v="0"/>
    <n v="0"/>
    <x v="51"/>
    <d v="2010-04-13T00:00:00"/>
    <x v="6"/>
  </r>
  <r>
    <n v="222"/>
    <s v="3.1 MUEBLES Y ENSERES"/>
    <n v="1233"/>
    <s v="SILLA"/>
    <n v="317"/>
    <s v="USADO"/>
    <m/>
    <s v="SILLA FIJA PARA MESA JUNTAS - "/>
    <s v="INTERLOCUTORAS"/>
    <n v="1045"/>
    <m/>
    <s v="CC"/>
    <n v="283910"/>
    <n v="283910"/>
    <s v="5-1-11-15-002"/>
    <s v="5-1-11-14-003"/>
    <n v="0"/>
    <n v="0"/>
    <x v="51"/>
    <d v="2010-04-13T00:00:00"/>
    <x v="6"/>
  </r>
  <r>
    <n v="222"/>
    <s v="3.1 MUEBLES Y ENSERES"/>
    <n v="1233"/>
    <s v="SILLA"/>
    <n v="318"/>
    <s v="USADO"/>
    <m/>
    <s v="SILLA FIJA PARA MESA JUNTAS - "/>
    <s v="INTERLOCUTORAS"/>
    <n v="1046"/>
    <m/>
    <s v="CC"/>
    <n v="283910"/>
    <n v="283910"/>
    <s v="5-1-11-15-002"/>
    <s v="5-1-11-14-003"/>
    <n v="0"/>
    <n v="0"/>
    <x v="51"/>
    <d v="2010-04-13T00:00:00"/>
    <x v="6"/>
  </r>
  <r>
    <n v="222"/>
    <s v="3.1 MUEBLES Y ENSERES"/>
    <n v="1233"/>
    <s v="SILLA"/>
    <n v="319"/>
    <s v="USADO"/>
    <m/>
    <s v="SILLAS ERGONOMICA PUESTOS OPER"/>
    <s v="ATIVOS Y SECRETARI"/>
    <n v="1052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20"/>
    <s v="USADO"/>
    <m/>
    <s v="SILLAS ERGONOMICA PUESTOS OPER"/>
    <s v="ATIVOS Y SECRETARI"/>
    <n v="1053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21"/>
    <s v="USADO"/>
    <m/>
    <s v="SILLAS ERGONOMICA PUESTOS OPER"/>
    <s v="ATIVOS Y SECRETARI"/>
    <n v="1054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22"/>
    <s v="USADO"/>
    <m/>
    <s v="SILLAS ERGONOMICA PUESTOS OPER"/>
    <s v="ATIVOS Y SECRETARI"/>
    <n v="1055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23"/>
    <s v="USADO"/>
    <m/>
    <s v="SILLAS ERGONOMICA PUESTOS OPER"/>
    <s v="ATIVOS Y SECRETARI"/>
    <n v="1056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24"/>
    <s v="USADO"/>
    <m/>
    <s v="SILLAS ERGONOMICA PUESTOS OPER"/>
    <s v="ATIVOS Y SECRETARI"/>
    <n v="1057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25"/>
    <s v="USADO"/>
    <m/>
    <s v="SILLAS ERGONOMICA PUESTOS OPER"/>
    <s v="ATIVOS Y SECRETARI"/>
    <n v="1058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26"/>
    <s v="USADO"/>
    <m/>
    <s v="SILLAS ERGONOMICA PUESTOS OPER"/>
    <s v="ATIVOS Y SECRETARI"/>
    <n v="1059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27"/>
    <s v="USADO"/>
    <m/>
    <s v="SILLAS ERGONOMICA PUESTOS OPER"/>
    <s v="ATIVOS Y SECRETARI"/>
    <n v="1060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28"/>
    <s v="USADO"/>
    <m/>
    <s v="SILLAS ERGONOMICA PUESTOS OPER"/>
    <s v="ATIVOS Y SECRETARI"/>
    <n v="1061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29"/>
    <s v="USADO"/>
    <m/>
    <s v="SILLAS ERGONOMICA PUESTOS OPER"/>
    <s v="ATIVOS Y SECRETARI"/>
    <n v="1062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30"/>
    <s v="USADO"/>
    <m/>
    <s v="SILLAS ERGONOMICA PUESTOS OPER"/>
    <s v="ATIVOS Y SECRETARI"/>
    <n v="1063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31"/>
    <s v="USADO"/>
    <m/>
    <s v="SILLAS ERGONOMICA PUESTOS OPER"/>
    <s v="ATIVOS Y SECRETARI"/>
    <n v="1064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32"/>
    <s v="USADO"/>
    <m/>
    <s v="SILLAS ERGONOMICA PUESTOS OPER"/>
    <s v="ATIVOS Y SECRETARI"/>
    <n v="1065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33"/>
    <s v="USADO"/>
    <m/>
    <s v="SILLAS ERGONOMICA PUESTOS OPER"/>
    <s v="ATIVOS Y SECRETARI"/>
    <n v="1066"/>
    <m/>
    <s v="DE"/>
    <n v="363405"/>
    <n v="363405"/>
    <s v="1-6-65-01"/>
    <s v="3-1-45-06"/>
    <n v="363405"/>
    <n v="0"/>
    <x v="71"/>
    <d v="2010-04-13T00:00:00"/>
    <x v="6"/>
  </r>
  <r>
    <n v="222"/>
    <s v="3.1 MUEBLES Y ENSERES"/>
    <n v="1233"/>
    <s v="SILLA"/>
    <n v="334"/>
    <s v="USADO"/>
    <d v="2017-12-21T00:00:00"/>
    <s v="SILLA  ERGONOMICA PUESTO OPERA"/>
    <s v="TIVO Y SECRETARIA"/>
    <n v="1067"/>
    <m/>
    <s v="DE"/>
    <n v="363400.84"/>
    <n v="363400.84"/>
    <s v="1-6-65-01"/>
    <s v="3-1-45-06"/>
    <n v="363400.84"/>
    <n v="0"/>
    <x v="72"/>
    <d v="2010-04-13T00:00:00"/>
    <x v="6"/>
  </r>
  <r>
    <n v="222"/>
    <s v="3.1 MUEBLES Y ENSERES"/>
    <n v="1176"/>
    <s v="MUEBLE"/>
    <n v="335"/>
    <s v="USADO"/>
    <d v="2016-02-24T00:00:00"/>
    <s v="MUEBLE TIPO BIBLIOTECA DIRECIO"/>
    <s v="N GRAL"/>
    <n v="1068"/>
    <m/>
    <s v="DE"/>
    <n v="5647305"/>
    <n v="5647305"/>
    <s v="1-6-65-01"/>
    <s v="1-6-65-01"/>
    <n v="5647305"/>
    <n v="3634646.7568493155"/>
    <x v="73"/>
    <d v="2010-04-13T00:00:00"/>
    <x v="6"/>
  </r>
  <r>
    <n v="222"/>
    <s v="3.1 MUEBLES Y ENSERES"/>
    <n v="1165"/>
    <s v="MESA"/>
    <n v="336"/>
    <s v="USADO"/>
    <m/>
    <s v="MESA PARA IMPRESORA"/>
    <m/>
    <n v="1069"/>
    <m/>
    <s v="DE"/>
    <n v="522000"/>
    <n v="522000"/>
    <s v="1-6-37-09-001"/>
    <s v="3-1-45-06"/>
    <n v="522000"/>
    <n v="0"/>
    <x v="74"/>
    <d v="2010-04-13T00:00:00"/>
    <x v="6"/>
  </r>
  <r>
    <n v="222"/>
    <s v="3.1 MUEBLES Y ENSERES"/>
    <n v="1165"/>
    <s v="MESA"/>
    <n v="337"/>
    <s v="USADO"/>
    <m/>
    <s v="MESA PARA IMPRESORA"/>
    <m/>
    <n v="1070"/>
    <m/>
    <s v="DE"/>
    <n v="522000"/>
    <n v="522000"/>
    <s v="1-6-37-09-001"/>
    <s v="3-1-45-06"/>
    <n v="522000"/>
    <n v="0"/>
    <x v="74"/>
    <d v="2010-04-13T00:00:00"/>
    <x v="6"/>
  </r>
  <r>
    <n v="224"/>
    <s v="4.1 EQUIPO DE COMUNICACION"/>
    <n v="1247"/>
    <s v="TELEFONO"/>
    <n v="338"/>
    <s v="INSERVIBLE"/>
    <m/>
    <s v="CELULAR"/>
    <m/>
    <m/>
    <m/>
    <s v="DE"/>
    <n v="762004"/>
    <n v="762004"/>
    <s v="1-6-37-10-001"/>
    <s v="3-1-45-06"/>
    <n v="762004"/>
    <n v="0"/>
    <x v="75"/>
    <d v="2010-04-26T00:00:00"/>
    <x v="3"/>
  </r>
  <r>
    <n v="241"/>
    <s v="9.1 ELEMENTOS MUSICALES"/>
    <n v="1622"/>
    <s v="PARTITURAS"/>
    <n v="339"/>
    <s v="USADO"/>
    <m/>
    <s v="PARTITURA CORAL COMPL. SINFONI"/>
    <s v="A 8 GUSTAV MAHLER"/>
    <n v="1072"/>
    <m/>
    <s v="DE"/>
    <n v="231463"/>
    <n v="231463"/>
    <s v="1-9-60-90-003"/>
    <s v="3-1-45-12"/>
    <n v="0"/>
    <n v="0"/>
    <x v="76"/>
    <d v="2010-05-06T00:00:00"/>
    <x v="0"/>
  </r>
  <r>
    <n v="241"/>
    <s v="9.1 ELEMENTOS MUSICALES"/>
    <n v="1622"/>
    <s v="PARTITURAS"/>
    <n v="340"/>
    <s v="USADO"/>
    <m/>
    <s v="PARTITURA DEL ARIA II MIO TESO"/>
    <s v="RO DON GIOVANNI MT"/>
    <n v="1073"/>
    <m/>
    <s v="DE"/>
    <n v="274856"/>
    <n v="274856"/>
    <s v="1-9-60-90-003"/>
    <s v="3-1-45-12"/>
    <n v="0"/>
    <n v="0"/>
    <x v="77"/>
    <d v="2010-05-06T00:00:00"/>
    <x v="0"/>
  </r>
  <r>
    <n v="241"/>
    <s v="9.1 ELEMENTOS MUSICALES"/>
    <n v="1622"/>
    <s v="PARTITURAS"/>
    <n v="341"/>
    <s v="USADO"/>
    <m/>
    <s v="PARTITURA ARIAS QUI OPERA 1  P"/>
    <s v="URITANI DE BELLIRA"/>
    <n v="1074"/>
    <m/>
    <s v="DE"/>
    <n v="620600"/>
    <n v="620600"/>
    <s v="1-9-60-90-003"/>
    <s v="3-1-45-12"/>
    <n v="0"/>
    <n v="0"/>
    <x v="78"/>
    <d v="2010-05-06T00:00:00"/>
    <x v="0"/>
  </r>
  <r>
    <n v="241"/>
    <s v="9.1 ELEMENTOS MUSICALES"/>
    <n v="1622"/>
    <s v="PARTITURAS"/>
    <n v="342"/>
    <s v="USADO"/>
    <m/>
    <s v="STRAVINSKY IGOR  OCTETO  PARA "/>
    <s v="VIENTOS-"/>
    <n v="1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343"/>
    <s v="USADO"/>
    <m/>
    <s v="PARTES ORQUEST. SOLISTA I, II "/>
    <s v="CORNOS EN MI BEMOL"/>
    <n v="1110"/>
    <m/>
    <s v="DE"/>
    <n v="680428"/>
    <n v="680428"/>
    <s v="1-9-60-90-003"/>
    <s v="3-1-45-12"/>
    <n v="0"/>
    <n v="0"/>
    <x v="79"/>
    <d v="2010-07-13T00:00:00"/>
    <x v="0"/>
  </r>
  <r>
    <n v="224"/>
    <s v="4.1 EQUIPO DE COMUNICACION"/>
    <n v="1248"/>
    <s v="TELEVISOR"/>
    <n v="344"/>
    <s v="USADO"/>
    <m/>
    <s v="TV LCD SONY 52 Y SOPORTE FIJO"/>
    <m/>
    <n v="1111"/>
    <m/>
    <s v="DE"/>
    <n v="6949001"/>
    <n v="6949001"/>
    <s v="1-6-70-01"/>
    <s v="1-6-70-01"/>
    <n v="6949001"/>
    <n v="4294736.4627853883"/>
    <x v="80"/>
    <d v="2010-08-03T00:00:00"/>
    <x v="3"/>
  </r>
  <r>
    <n v="224"/>
    <s v="4.1 EQUIPO DE COMUNICACION"/>
    <n v="1648"/>
    <s v="BLU RAY"/>
    <n v="345"/>
    <s v="USADO"/>
    <m/>
    <s v="BLU-RAY SONY"/>
    <m/>
    <n v="1112"/>
    <m/>
    <s v="DE"/>
    <n v="488999"/>
    <n v="488999"/>
    <s v="1-6-70-01"/>
    <s v="3-1-45-06"/>
    <n v="488999"/>
    <n v="0"/>
    <x v="81"/>
    <d v="2010-08-03T00:00:00"/>
    <x v="3"/>
  </r>
  <r>
    <n v="246"/>
    <s v="1.4.4. EQUIPO DE MUSICA"/>
    <n v="1709"/>
    <s v="STAND"/>
    <n v="346"/>
    <s v="USADO"/>
    <m/>
    <s v="STAND PARA FAGOT"/>
    <m/>
    <n v="1113"/>
    <m/>
    <s v="DE"/>
    <n v="350000"/>
    <n v="350000"/>
    <s v="1-6-55-05"/>
    <s v="3-1-45-06"/>
    <n v="350000"/>
    <n v="0"/>
    <x v="82"/>
    <d v="2010-09-03T00:00:00"/>
    <x v="1"/>
  </r>
  <r>
    <n v="241"/>
    <s v="9.1 ELEMENTOS MUSICALES"/>
    <n v="1622"/>
    <s v="PARTITURAS"/>
    <n v="347"/>
    <s v="USADO"/>
    <m/>
    <s v="PARTIT.MUSIC,BALLET IDOMENEO W"/>
    <s v=".A. MOZART"/>
    <n v="1115"/>
    <m/>
    <s v="DE"/>
    <n v="711544"/>
    <n v="711544"/>
    <s v="1-9-60-90-003"/>
    <s v="3-1-45-12"/>
    <n v="0"/>
    <n v="0"/>
    <x v="83"/>
    <d v="2010-09-07T00:00:00"/>
    <x v="0"/>
  </r>
  <r>
    <n v="241"/>
    <s v="9.1 ELEMENTOS MUSICALES"/>
    <n v="1622"/>
    <s v="PARTITURAS"/>
    <n v="348"/>
    <s v="USADO"/>
    <m/>
    <s v="PART.OBERT IPHIGENIA IN AULIS "/>
    <s v="GLUCK ARREG WAGNER"/>
    <n v="1116"/>
    <m/>
    <s v="DE"/>
    <n v="474359"/>
    <n v="474359"/>
    <s v="1-9-60-90-003"/>
    <s v="3-1-45-12"/>
    <n v="0"/>
    <n v="0"/>
    <x v="84"/>
    <d v="2010-09-07T00:00:00"/>
    <x v="0"/>
  </r>
  <r>
    <n v="225"/>
    <s v="4.2 EQUIPO DE COMPUTACION"/>
    <n v="1091"/>
    <s v="DISCO DURO"/>
    <n v="349"/>
    <s v="USADO"/>
    <m/>
    <s v="DISCO DURO 2000 G EXTERNO 3.5 "/>
    <s v="HITAC"/>
    <n v="1117"/>
    <m/>
    <s v="DE"/>
    <n v="380000"/>
    <n v="380000"/>
    <s v="1-6-70-02-001"/>
    <s v="3-1-45-06"/>
    <n v="380000"/>
    <n v="0"/>
    <x v="85"/>
    <d v="2010-09-20T00:00:00"/>
    <x v="3"/>
  </r>
  <r>
    <n v="225"/>
    <s v="4.2 EQUIPO DE COMPUTACION"/>
    <n v="1170"/>
    <s v="MONITOR"/>
    <n v="350"/>
    <s v="USADO"/>
    <m/>
    <s v="MONITOR HP LCD 19 NK570AAÀABM"/>
    <m/>
    <n v="1118"/>
    <m/>
    <s v="DE"/>
    <n v="415752"/>
    <n v="415752"/>
    <s v="1-6-70-02-001"/>
    <s v="3-1-45-06"/>
    <n v="415752"/>
    <n v="0"/>
    <x v="86"/>
    <d v="2010-10-11T00:00:00"/>
    <x v="3"/>
  </r>
  <r>
    <n v="225"/>
    <s v="4.2 EQUIPO DE COMPUTACION"/>
    <n v="1170"/>
    <s v="MONITOR"/>
    <n v="351"/>
    <s v="INSERVIBLE"/>
    <m/>
    <s v="MONITOR HP LCD 19 NK570AAÀABM"/>
    <m/>
    <n v="1119"/>
    <m/>
    <s v="DE"/>
    <n v="415752"/>
    <n v="415752"/>
    <s v="1-6-37-10-002-001"/>
    <s v="3-1-45-06"/>
    <n v="415752"/>
    <n v="0"/>
    <x v="86"/>
    <d v="2010-10-11T00:00:00"/>
    <x v="3"/>
  </r>
  <r>
    <n v="225"/>
    <s v="4.2 EQUIPO DE COMPUTACION"/>
    <n v="1229"/>
    <s v="SCANNER"/>
    <n v="352"/>
    <s v="INSERVIBLE"/>
    <m/>
    <s v="SCANNER HP 5590 L1910AÀB1G"/>
    <m/>
    <n v="1120"/>
    <m/>
    <s v="DE"/>
    <n v="772943"/>
    <n v="772943"/>
    <s v="1-6-37-10-002-001"/>
    <s v="3-1-45-06"/>
    <n v="772943"/>
    <n v="0"/>
    <x v="87"/>
    <d v="2010-10-11T00:00:00"/>
    <x v="3"/>
  </r>
  <r>
    <n v="225"/>
    <s v="4.2 EQUIPO DE COMPUTACION"/>
    <n v="1232"/>
    <s v="SERVIDOR CON LINUX O WINDOWS SERVER"/>
    <n v="353"/>
    <s v="USADO"/>
    <m/>
    <s v="SERVIDOR DL180 HP 487503-001"/>
    <m/>
    <n v="1131"/>
    <s v="487503-001"/>
    <s v="DE"/>
    <n v="25176533"/>
    <n v="25176533"/>
    <s v="1-6-70-02-001"/>
    <s v="1-6-70-02"/>
    <n v="25176533"/>
    <n v="14939225.860045662"/>
    <x v="88"/>
    <d v="2010-11-19T00:00:00"/>
    <x v="3"/>
  </r>
  <r>
    <n v="225"/>
    <s v="4.2 EQUIPO DE COMPUTACION"/>
    <n v="1232"/>
    <s v="SERVIDOR CON LINUX O WINDOWS SERVER"/>
    <n v="354"/>
    <s v="USADO"/>
    <m/>
    <s v="SERVIDOR DL180 HP 487503-001"/>
    <m/>
    <n v="1132"/>
    <s v="487503-001"/>
    <s v="DE"/>
    <n v="25176534"/>
    <n v="25176534"/>
    <s v="1-6-70-02-001"/>
    <s v="1-6-70-02"/>
    <n v="25176534"/>
    <n v="14939226.453424657"/>
    <x v="89"/>
    <d v="2010-11-19T00:00:00"/>
    <x v="3"/>
  </r>
  <r>
    <n v="225"/>
    <s v="4.2 EQUIPO DE COMPUTACION"/>
    <n v="1204"/>
    <s v="COMPUTADOR (Monitor, teclado,mouse)"/>
    <n v="355"/>
    <s v="USADO"/>
    <m/>
    <s v=" ULTRIM 1760 SAS EXT TAPE DR"/>
    <m/>
    <m/>
    <m/>
    <s v="DE"/>
    <n v="8520652"/>
    <n v="8520652"/>
    <s v="1-6-37-10-002-001"/>
    <s v="1-6-37-10"/>
    <n v="8520652"/>
    <n v="6676456.0876712333"/>
    <x v="90"/>
    <d v="2010-12-14T00:00:00"/>
    <x v="3"/>
  </r>
  <r>
    <n v="241"/>
    <s v="9.1 ELEMENTOS MUSICALES"/>
    <n v="1622"/>
    <s v="PARTITURAS"/>
    <n v="356"/>
    <s v="USADO"/>
    <m/>
    <s v="SCORE Y PARTITURA DE OBRA FRAG"/>
    <s v="ORES DE GLORIA"/>
    <n v="1135"/>
    <m/>
    <s v="DE"/>
    <n v="9750000"/>
    <n v="9750000"/>
    <s v="1-9-60-90-003"/>
    <s v="1-6-81-06"/>
    <n v="0"/>
    <n v="6841027.3972602738"/>
    <x v="91"/>
    <d v="2010-12-27T00:00:00"/>
    <x v="0"/>
  </r>
  <r>
    <n v="246"/>
    <s v="1.4.4. EQUIPO DE MUSICA"/>
    <n v="1674"/>
    <s v="ATRIL"/>
    <n v="357"/>
    <s v="USADO"/>
    <m/>
    <s v="ATRIL ACRILICO DE 5MILI CRISTA"/>
    <s v="L DE 64X45"/>
    <n v="1136"/>
    <m/>
    <s v="DE"/>
    <n v="410000"/>
    <n v="410000"/>
    <s v="1-6-55-05"/>
    <s v="3-1-45-06"/>
    <n v="410000"/>
    <n v="0"/>
    <x v="92"/>
    <d v="2010-12-29T00:00:00"/>
    <x v="1"/>
  </r>
  <r>
    <n v="246"/>
    <s v="1.4.4. EQUIPO DE MUSICA"/>
    <n v="1674"/>
    <s v="ATRIL"/>
    <n v="358"/>
    <s v="USADO"/>
    <m/>
    <s v="ATRIL ACRILICO DE 5MILICRISTAL"/>
    <s v=" DE 64X45"/>
    <n v="1137"/>
    <m/>
    <s v="DE"/>
    <n v="410000"/>
    <n v="410000"/>
    <s v="1-6-55-05"/>
    <s v="3-1-45-06"/>
    <n v="410000"/>
    <n v="0"/>
    <x v="92"/>
    <d v="2010-12-29T00:00:00"/>
    <x v="1"/>
  </r>
  <r>
    <n v="246"/>
    <s v="1.4.4. EQUIPO DE MUSICA"/>
    <n v="1674"/>
    <s v="ATRIL"/>
    <n v="359"/>
    <s v="USADO"/>
    <m/>
    <s v="ATRIL ACRILICO DE 5 MILI CRIST"/>
    <s v="AL DE 64X45"/>
    <n v="1138"/>
    <m/>
    <s v="DE"/>
    <n v="410000"/>
    <n v="410000"/>
    <s v="1-6-55-05"/>
    <s v="3-1-45-06"/>
    <n v="410000"/>
    <n v="0"/>
    <x v="92"/>
    <d v="2010-12-29T00:00:00"/>
    <x v="1"/>
  </r>
  <r>
    <n v="246"/>
    <s v="1.4.4. EQUIPO DE MUSICA"/>
    <n v="1674"/>
    <s v="ATRIL"/>
    <n v="360"/>
    <s v="USADO"/>
    <m/>
    <s v="ATRIL ACRILICO DE 5MILI CRISTA"/>
    <s v="L DE 64X45"/>
    <n v="1139"/>
    <m/>
    <s v="DE"/>
    <n v="410000"/>
    <n v="410000"/>
    <s v="1-6-55-05"/>
    <s v="3-1-45-06"/>
    <n v="410000"/>
    <n v="0"/>
    <x v="92"/>
    <d v="2010-12-29T00:00:00"/>
    <x v="1"/>
  </r>
  <r>
    <n v="246"/>
    <s v="1.4.4. EQUIPO DE MUSICA"/>
    <n v="1674"/>
    <s v="ATRIL"/>
    <n v="361"/>
    <s v="USADO"/>
    <m/>
    <s v="ATRIL ACRILICO DE 5MILI CRISTA"/>
    <s v="L DE 64X45"/>
    <n v="1140"/>
    <m/>
    <s v="DE"/>
    <n v="410000"/>
    <n v="410000"/>
    <s v="1-6-55-05"/>
    <s v="3-1-45-06"/>
    <n v="410000"/>
    <n v="0"/>
    <x v="92"/>
    <d v="2010-12-29T00:00:00"/>
    <x v="1"/>
  </r>
  <r>
    <n v="246"/>
    <s v="1.4.4. EQUIPO DE MUSICA"/>
    <n v="1674"/>
    <s v="ATRIL"/>
    <n v="362"/>
    <s v="USADO"/>
    <m/>
    <s v="ATRIL ACRILICO DE 5MILI CRISTA"/>
    <s v="L DE 64X45"/>
    <n v="1141"/>
    <m/>
    <s v="DE"/>
    <n v="410000"/>
    <n v="410000"/>
    <s v="1-6-55-05"/>
    <s v="3-1-45-06"/>
    <n v="410000"/>
    <n v="0"/>
    <x v="92"/>
    <d v="2010-12-29T00:00:00"/>
    <x v="1"/>
  </r>
  <r>
    <n v="246"/>
    <s v="1.4.4. EQUIPO DE MUSICA"/>
    <n v="1674"/>
    <s v="ATRIL"/>
    <n v="363"/>
    <s v="USADO"/>
    <m/>
    <s v="ATRIL ACRILICO DE 5MILI CRISTA"/>
    <s v="L DE 64X45"/>
    <n v="1142"/>
    <m/>
    <s v="DE"/>
    <n v="410000"/>
    <n v="410000"/>
    <s v="1-6-55-05"/>
    <s v="3-1-45-06"/>
    <n v="410000"/>
    <n v="0"/>
    <x v="92"/>
    <d v="2010-12-29T00:00:00"/>
    <x v="1"/>
  </r>
  <r>
    <n v="246"/>
    <s v="1.4.4. EQUIPO DE MUSICA"/>
    <n v="1674"/>
    <s v="ATRIL"/>
    <n v="364"/>
    <s v="USADO"/>
    <m/>
    <s v="ATRIL ACRILICO DE 5MILI CRISTA"/>
    <s v="L DE 64X45"/>
    <n v="1143"/>
    <m/>
    <s v="DE"/>
    <n v="410000"/>
    <n v="410000"/>
    <s v="1-6-55-05"/>
    <s v="3-1-45-06"/>
    <n v="410000"/>
    <n v="0"/>
    <x v="92"/>
    <d v="2010-12-29T00:00:00"/>
    <x v="1"/>
  </r>
  <r>
    <n v="246"/>
    <s v="1.4.4. EQUIPO DE MUSICA"/>
    <n v="1674"/>
    <s v="ATRIL"/>
    <n v="365"/>
    <s v="USADO"/>
    <m/>
    <s v="ATRIL ACRILICO DE 5MILI CRISTA"/>
    <s v="L DE 64X45"/>
    <n v="1144"/>
    <m/>
    <s v="DE"/>
    <n v="410000"/>
    <n v="410000"/>
    <s v="1-6-55-05"/>
    <s v="3-1-45-06"/>
    <n v="410000"/>
    <n v="0"/>
    <x v="92"/>
    <d v="2010-12-29T00:00:00"/>
    <x v="1"/>
  </r>
  <r>
    <n v="246"/>
    <s v="1.4.4. EQUIPO DE MUSICA"/>
    <n v="1674"/>
    <s v="ATRIL"/>
    <n v="366"/>
    <s v="USADO"/>
    <m/>
    <s v="ATRIL ACRILICO DE 5MILI CRISTA"/>
    <s v="L DE 64X45"/>
    <n v="1145"/>
    <m/>
    <s v="DE"/>
    <n v="410000"/>
    <n v="410000"/>
    <s v="1-6-55-05"/>
    <s v="3-1-45-06"/>
    <n v="410000"/>
    <n v="0"/>
    <x v="92"/>
    <d v="2010-12-29T00:00:00"/>
    <x v="1"/>
  </r>
  <r>
    <n v="246"/>
    <s v="1.4.4. EQUIPO DE MUSICA"/>
    <n v="1674"/>
    <s v="ATRIL"/>
    <n v="367"/>
    <s v="USADO"/>
    <m/>
    <s v="ATRIL ACRILICO 80X64 CRISTAL T"/>
    <s v="RIPODE"/>
    <n v="1146"/>
    <m/>
    <s v="DE"/>
    <n v="475000"/>
    <n v="475000"/>
    <s v="1-6-55-05"/>
    <s v="3-1-45-06"/>
    <n v="475000"/>
    <n v="0"/>
    <x v="93"/>
    <d v="2010-12-29T00:00:00"/>
    <x v="1"/>
  </r>
  <r>
    <n v="246"/>
    <s v="1.4.4. EQUIPO DE MUSICA"/>
    <n v="1674"/>
    <s v="ATRIL"/>
    <n v="368"/>
    <s v="USADO"/>
    <m/>
    <s v="ATRIL ACRILICO 80X64 CRISTAL T"/>
    <s v="RIPODE"/>
    <n v="1147"/>
    <m/>
    <s v="DE"/>
    <n v="475000"/>
    <n v="475000"/>
    <s v="1-6-55-05"/>
    <s v="3-1-45-06"/>
    <n v="475000"/>
    <n v="0"/>
    <x v="93"/>
    <d v="2010-12-29T00:00:00"/>
    <x v="1"/>
  </r>
  <r>
    <n v="246"/>
    <s v="1.4.4. EQUIPO DE MUSICA"/>
    <n v="1674"/>
    <s v="ATRIL"/>
    <n v="369"/>
    <s v="USADO"/>
    <m/>
    <s v="ATRIL ACRILICO 80X60 CRISTAL T"/>
    <s v="RIPODE"/>
    <n v="1148"/>
    <m/>
    <s v="DE"/>
    <n v="475000"/>
    <n v="475000"/>
    <s v="1-6-55-05"/>
    <s v="3-1-45-06"/>
    <n v="475000"/>
    <n v="0"/>
    <x v="93"/>
    <d v="2010-12-29T00:00:00"/>
    <x v="1"/>
  </r>
  <r>
    <n v="246"/>
    <s v="1.4.4. EQUIPO DE MUSICA"/>
    <n v="1674"/>
    <s v="ATRIL"/>
    <n v="370"/>
    <s v="USADO"/>
    <m/>
    <s v="ATRIL ACRILICO 80X60 CRISTAL T"/>
    <s v="RIPODE"/>
    <n v="1149"/>
    <m/>
    <s v="DE"/>
    <n v="475000"/>
    <n v="475000"/>
    <s v="1-6-55-05"/>
    <s v="3-1-45-06"/>
    <n v="475000"/>
    <n v="0"/>
    <x v="93"/>
    <d v="2010-12-29T00:00:00"/>
    <x v="1"/>
  </r>
  <r>
    <n v="241"/>
    <s v="9.1 ELEMENTOS MUSICALES"/>
    <n v="1622"/>
    <s v="PARTITURAS"/>
    <n v="371"/>
    <s v="USADO"/>
    <m/>
    <s v="PARTITURA GOUNOD PETITE SYMPHO"/>
    <s v="NIE SCORE"/>
    <n v="1155"/>
    <m/>
    <s v="DE"/>
    <n v="154930"/>
    <n v="154930"/>
    <s v="1-9-60-90-003"/>
    <s v="3-1-45-12"/>
    <n v="0"/>
    <n v="0"/>
    <x v="94"/>
    <d v="2011-02-04T00:00:00"/>
    <x v="0"/>
  </r>
  <r>
    <n v="241"/>
    <s v="9.1 ELEMENTOS MUSICALES"/>
    <n v="1622"/>
    <s v="PARTITURAS"/>
    <n v="372"/>
    <s v="USADO"/>
    <m/>
    <s v="PARTITURA GOUNOD PETITE SYMPHO"/>
    <s v="NIE PARTES"/>
    <n v="1156"/>
    <m/>
    <s v="DE"/>
    <n v="154930"/>
    <n v="154930"/>
    <s v="1-9-60-90-003"/>
    <s v="3-1-45-12"/>
    <n v="0"/>
    <n v="0"/>
    <x v="94"/>
    <d v="2011-02-04T00:00:00"/>
    <x v="0"/>
  </r>
  <r>
    <n v="241"/>
    <s v="9.1 ELEMENTOS MUSICALES"/>
    <n v="1622"/>
    <s v="PARTITURAS"/>
    <n v="373"/>
    <s v="USADO"/>
    <m/>
    <s v="PARTITURA GOUNOD SINFONIA 2 SC"/>
    <s v="ORE"/>
    <n v="1157"/>
    <m/>
    <s v="DE"/>
    <n v="340845"/>
    <n v="340845"/>
    <s v="1-9-60-90-003"/>
    <s v="3-1-45-12"/>
    <n v="0"/>
    <n v="0"/>
    <x v="95"/>
    <d v="2011-02-04T00:00:00"/>
    <x v="0"/>
  </r>
  <r>
    <n v="241"/>
    <s v="9.1 ELEMENTOS MUSICALES"/>
    <n v="1622"/>
    <s v="PARTITURAS"/>
    <n v="374"/>
    <s v="USADO"/>
    <m/>
    <s v="PARTITURA GOUNOD SINFONIA  2 P"/>
    <s v="ARTES"/>
    <n v="1158"/>
    <m/>
    <s v="DE"/>
    <n v="1239436"/>
    <n v="1239436"/>
    <s v="1-9-60-90-003"/>
    <s v="3-1-45-12"/>
    <n v="0"/>
    <n v="0"/>
    <x v="96"/>
    <d v="2011-02-04T00:00:00"/>
    <x v="0"/>
  </r>
  <r>
    <n v="241"/>
    <s v="9.1 ELEMENTOS MUSICALES"/>
    <n v="1622"/>
    <s v="PARTITURAS"/>
    <n v="375"/>
    <s v="USADO"/>
    <m/>
    <s v="PARTITURA GLIERE MOV 4 SCORE"/>
    <m/>
    <n v="1159"/>
    <m/>
    <s v="DE"/>
    <n v="340845"/>
    <n v="340845"/>
    <s v="1-9-60-90-003"/>
    <s v="3-1-45-12"/>
    <n v="0"/>
    <n v="0"/>
    <x v="95"/>
    <d v="2011-02-04T00:00:00"/>
    <x v="0"/>
  </r>
  <r>
    <n v="241"/>
    <s v="9.1 ELEMENTOS MUSICALES"/>
    <n v="1622"/>
    <s v="PARTITURAS"/>
    <n v="376"/>
    <s v="USADO"/>
    <m/>
    <s v="GLIERE MOV 4 PARTES"/>
    <m/>
    <n v="1160"/>
    <m/>
    <s v="DE"/>
    <n v="1301410"/>
    <n v="1301410"/>
    <s v="1-9-60-90-003"/>
    <s v="3-1-45-12"/>
    <n v="0"/>
    <n v="0"/>
    <x v="97"/>
    <d v="2011-02-04T00:00:00"/>
    <x v="0"/>
  </r>
  <r>
    <n v="241"/>
    <s v="9.1 ELEMENTOS MUSICALES"/>
    <n v="1622"/>
    <s v="PARTITURAS"/>
    <n v="377"/>
    <s v="USADO"/>
    <m/>
    <s v="GLIERE MOV 3 SCORE"/>
    <m/>
    <n v="1161"/>
    <m/>
    <s v="DE"/>
    <n v="154924"/>
    <n v="154924"/>
    <s v="1-9-60-90-003"/>
    <s v="3-1-45-12"/>
    <n v="0"/>
    <n v="0"/>
    <x v="98"/>
    <d v="2011-02-04T00:00:00"/>
    <x v="0"/>
  </r>
  <r>
    <n v="241"/>
    <s v="9.1 ELEMENTOS MUSICALES"/>
    <n v="1622"/>
    <s v="PARTITURAS"/>
    <n v="378"/>
    <s v="USADO"/>
    <m/>
    <s v="GLIERE MOV 3 PARTES"/>
    <m/>
    <n v="1162"/>
    <m/>
    <s v="DE"/>
    <n v="774645"/>
    <n v="774645"/>
    <s v="1-9-60-90-003"/>
    <s v="3-1-45-12"/>
    <n v="0"/>
    <n v="0"/>
    <x v="99"/>
    <d v="2011-02-04T00:00:00"/>
    <x v="0"/>
  </r>
  <r>
    <n v="241"/>
    <s v="9.1 ELEMENTOS MUSICALES"/>
    <n v="1622"/>
    <s v="PARTITURAS"/>
    <n v="379"/>
    <s v="USADO"/>
    <m/>
    <s v="GLIERE MOV 2 SCORE"/>
    <m/>
    <n v="1163"/>
    <m/>
    <s v="DE"/>
    <n v="340845"/>
    <n v="340845"/>
    <s v="1-9-60-90-003"/>
    <s v="3-1-45-12"/>
    <n v="0"/>
    <n v="0"/>
    <x v="95"/>
    <d v="2011-02-04T00:00:00"/>
    <x v="0"/>
  </r>
  <r>
    <n v="241"/>
    <s v="9.1 ELEMENTOS MUSICALES"/>
    <n v="1622"/>
    <s v="PARTITURAS"/>
    <n v="380"/>
    <s v="USADO"/>
    <m/>
    <s v="GLIERE MOV 2 PARTES"/>
    <m/>
    <n v="1164"/>
    <m/>
    <s v="DE"/>
    <n v="1301410"/>
    <n v="1301410"/>
    <s v="1-9-60-90-003"/>
    <s v="3-1-45-12"/>
    <n v="0"/>
    <n v="0"/>
    <x v="97"/>
    <d v="2011-02-04T00:00:00"/>
    <x v="0"/>
  </r>
  <r>
    <n v="241"/>
    <s v="9.1 ELEMENTOS MUSICALES"/>
    <n v="1622"/>
    <s v="PARTITURAS"/>
    <n v="381"/>
    <s v="USADO"/>
    <m/>
    <s v="GLIERE MOV 1 SCORE"/>
    <m/>
    <n v="1165"/>
    <m/>
    <s v="DE"/>
    <n v="340845"/>
    <n v="340845"/>
    <s v="1-9-60-90-003"/>
    <s v="3-1-45-12"/>
    <n v="0"/>
    <n v="0"/>
    <x v="95"/>
    <d v="2011-02-04T00:00:00"/>
    <x v="0"/>
  </r>
  <r>
    <n v="241"/>
    <s v="9.1 ELEMENTOS MUSICALES"/>
    <n v="1622"/>
    <s v="PARTITURAS"/>
    <n v="382"/>
    <s v="USADO"/>
    <m/>
    <s v="GLIERE MOV 1 PARTES"/>
    <m/>
    <n v="1166"/>
    <m/>
    <s v="DE"/>
    <n v="1301410"/>
    <n v="1301410"/>
    <s v="1-9-60-90-003"/>
    <s v="3-1-45-12"/>
    <n v="0"/>
    <n v="0"/>
    <x v="97"/>
    <d v="2011-02-04T00:00:00"/>
    <x v="0"/>
  </r>
  <r>
    <n v="241"/>
    <s v="9.1 ELEMENTOS MUSICALES"/>
    <n v="1622"/>
    <s v="PARTITURAS"/>
    <n v="383"/>
    <s v="USADO"/>
    <m/>
    <s v="OBRA ORQUESTA EN TRES MOVIMIEN"/>
    <s v="TOS"/>
    <n v="1167"/>
    <m/>
    <s v="DE"/>
    <n v="19017737"/>
    <n v="19017737"/>
    <s v="1-9-60-90-003"/>
    <s v="1-6-81-06"/>
    <n v="0"/>
    <n v="13041478.276986301"/>
    <x v="100"/>
    <d v="2011-02-23T00:00:00"/>
    <x v="0"/>
  </r>
  <r>
    <n v="241"/>
    <s v="9.1 ELEMENTOS MUSICALES"/>
    <n v="1622"/>
    <s v="PARTITURAS"/>
    <n v="384"/>
    <s v="USADO"/>
    <m/>
    <s v="OBRA CABALLELIANA EN CUATRO MO"/>
    <s v="VIMIENTOS"/>
    <n v="1168"/>
    <m/>
    <s v="DE"/>
    <n v="19017737"/>
    <n v="19017737"/>
    <s v="1-9-60-90-003"/>
    <s v="1-6-81-06"/>
    <n v="0"/>
    <n v="13041478.276986301"/>
    <x v="100"/>
    <d v="2011-02-23T00:00:00"/>
    <x v="0"/>
  </r>
  <r>
    <n v="241"/>
    <s v="9.1 ELEMENTOS MUSICALES"/>
    <n v="1622"/>
    <s v="PARTITURAS"/>
    <n v="385"/>
    <s v="USADO"/>
    <m/>
    <s v="CHABRIER SUITE PASTORAL SCORE"/>
    <m/>
    <n v="1169"/>
    <m/>
    <s v="DE"/>
    <n v="186048"/>
    <n v="186048"/>
    <s v="1-9-60-90-003"/>
    <s v="3-1-45-12"/>
    <n v="0"/>
    <n v="0"/>
    <x v="101"/>
    <d v="2011-03-01T00:00:00"/>
    <x v="0"/>
  </r>
  <r>
    <n v="241"/>
    <s v="9.1 ELEMENTOS MUSICALES"/>
    <n v="1622"/>
    <s v="PARTITURAS"/>
    <n v="386"/>
    <s v="USADO"/>
    <m/>
    <s v="CHABRIER SUITE PASTOTAL PARTES"/>
    <m/>
    <n v="1170"/>
    <m/>
    <s v="DE"/>
    <n v="687109"/>
    <n v="687109"/>
    <s v="1-9-60-90-003"/>
    <s v="3-1-45-12"/>
    <n v="0"/>
    <n v="0"/>
    <x v="102"/>
    <d v="2011-03-01T00:00:00"/>
    <x v="0"/>
  </r>
  <r>
    <n v="241"/>
    <s v="9.1 ELEMENTOS MUSICALES"/>
    <n v="1622"/>
    <s v="PARTITURAS"/>
    <n v="387"/>
    <s v="USADO"/>
    <m/>
    <s v="LISZT MALEDICTION SCORE"/>
    <m/>
    <n v="1171"/>
    <m/>
    <s v="DE"/>
    <n v="93024"/>
    <n v="93024"/>
    <s v="1-9-60-90-003"/>
    <s v="3-1-45-12"/>
    <n v="0"/>
    <n v="0"/>
    <x v="103"/>
    <d v="2011-03-01T00:00:00"/>
    <x v="0"/>
  </r>
  <r>
    <n v="241"/>
    <s v="9.1 ELEMENTOS MUSICALES"/>
    <n v="1622"/>
    <s v="PARTITURAS"/>
    <n v="388"/>
    <s v="USADO"/>
    <m/>
    <s v="LISZT MALEDICTION PARTES"/>
    <m/>
    <n v="1172"/>
    <m/>
    <s v="DE"/>
    <n v="279072"/>
    <n v="279072"/>
    <s v="1-9-60-90-003"/>
    <s v="3-1-45-12"/>
    <n v="0"/>
    <n v="0"/>
    <x v="104"/>
    <d v="2011-03-01T00:00:00"/>
    <x v="0"/>
  </r>
  <r>
    <n v="241"/>
    <s v="9.1 ELEMENTOS MUSICALES"/>
    <n v="1622"/>
    <s v="PARTITURAS"/>
    <n v="389"/>
    <s v="USADO"/>
    <m/>
    <s v="LISZT VALS MEFISTO À 2 SCORE"/>
    <m/>
    <n v="1173"/>
    <m/>
    <s v="DE"/>
    <n v="162087"/>
    <n v="162087"/>
    <s v="1-9-60-90-003"/>
    <s v="3-1-45-12"/>
    <n v="0"/>
    <n v="0"/>
    <x v="105"/>
    <d v="2011-03-01T00:00:00"/>
    <x v="0"/>
  </r>
  <r>
    <n v="241"/>
    <s v="9.1 ELEMENTOS MUSICALES"/>
    <n v="1622"/>
    <s v="PARTITURAS"/>
    <n v="390"/>
    <s v="USADO"/>
    <m/>
    <s v="LISZT VALS MEFISTO À 2 PARTES"/>
    <m/>
    <n v="1174"/>
    <m/>
    <s v="DE"/>
    <n v="537087"/>
    <n v="537087"/>
    <s v="1-9-60-90-003"/>
    <s v="3-1-45-12"/>
    <n v="0"/>
    <n v="0"/>
    <x v="106"/>
    <d v="2011-03-01T00:00:00"/>
    <x v="0"/>
  </r>
  <r>
    <n v="241"/>
    <s v="9.1 ELEMENTOS MUSICALES"/>
    <n v="1622"/>
    <s v="PARTITURAS"/>
    <n v="391"/>
    <s v="USADO"/>
    <m/>
    <s v="LISZT POEMA ORPHEUS SCORE"/>
    <m/>
    <n v="1175"/>
    <m/>
    <s v="DE"/>
    <n v="270072"/>
    <n v="270072"/>
    <s v="1-9-60-90-003"/>
    <s v="3-1-45-12"/>
    <n v="0"/>
    <n v="0"/>
    <x v="107"/>
    <d v="2011-03-01T00:00:00"/>
    <x v="0"/>
  </r>
  <r>
    <n v="241"/>
    <s v="9.1 ELEMENTOS MUSICALES"/>
    <n v="1622"/>
    <s v="PARTITURAS"/>
    <n v="392"/>
    <s v="USADO"/>
    <m/>
    <s v="LISZT POEMA ORPHEUS PARTES"/>
    <m/>
    <n v="1176"/>
    <m/>
    <s v="DE"/>
    <n v="322060"/>
    <n v="322060"/>
    <s v="1-9-60-90-003"/>
    <s v="3-1-45-12"/>
    <n v="0"/>
    <n v="0"/>
    <x v="108"/>
    <d v="2011-03-01T00:00:00"/>
    <x v="0"/>
  </r>
  <r>
    <n v="241"/>
    <s v="9.1 ELEMENTOS MUSICALES"/>
    <n v="1622"/>
    <s v="PARTITURAS"/>
    <n v="393"/>
    <s v="USADO"/>
    <m/>
    <s v="LISZT RAPSODIA NO. 2 SCORE"/>
    <m/>
    <n v="1177"/>
    <m/>
    <s v="DE"/>
    <n v="162087"/>
    <n v="162087"/>
    <s v="1-9-60-90-003"/>
    <s v="3-1-45-12"/>
    <n v="0"/>
    <n v="0"/>
    <x v="105"/>
    <d v="2011-03-01T00:00:00"/>
    <x v="0"/>
  </r>
  <r>
    <n v="241"/>
    <s v="9.1 ELEMENTOS MUSICALES"/>
    <n v="1622"/>
    <s v="PARTITURAS"/>
    <n v="394"/>
    <s v="USADO"/>
    <m/>
    <s v="LISZT RAPSODIA NO. 2 PARTES"/>
    <m/>
    <n v="1178"/>
    <m/>
    <s v="DE"/>
    <n v="537002"/>
    <n v="537002"/>
    <s v="1-9-60-90-003"/>
    <s v="3-1-45-12"/>
    <n v="0"/>
    <n v="0"/>
    <x v="109"/>
    <d v="2011-03-01T00:00:00"/>
    <x v="0"/>
  </r>
  <r>
    <n v="241"/>
    <s v="9.1 ELEMENTOS MUSICALES"/>
    <n v="1622"/>
    <s v="PARTITURAS"/>
    <n v="395"/>
    <s v="USADO"/>
    <m/>
    <s v="BORODIN SINFONIA NO. 3 SCORE"/>
    <m/>
    <n v="1179"/>
    <m/>
    <s v="DE"/>
    <n v="232560"/>
    <n v="232560"/>
    <s v="1-9-60-90-003"/>
    <s v="3-1-45-12"/>
    <n v="0"/>
    <n v="0"/>
    <x v="110"/>
    <d v="2011-03-01T00:00:00"/>
    <x v="0"/>
  </r>
  <r>
    <n v="241"/>
    <s v="9.1 ELEMENTOS MUSICALES"/>
    <n v="1622"/>
    <s v="PARTITURAS"/>
    <n v="396"/>
    <s v="USADO"/>
    <m/>
    <s v="BORODIN SINFONIA NO. 3 PARTES"/>
    <m/>
    <n v="1180"/>
    <m/>
    <s v="DE"/>
    <n v="493309"/>
    <n v="493309"/>
    <s v="1-9-60-90-003"/>
    <s v="3-1-45-12"/>
    <n v="0"/>
    <n v="0"/>
    <x v="111"/>
    <d v="2011-03-01T00:00:00"/>
    <x v="0"/>
  </r>
  <r>
    <n v="241"/>
    <s v="9.1 ELEMENTOS MUSICALES"/>
    <n v="1622"/>
    <s v="PARTITURAS"/>
    <n v="397"/>
    <s v="USADO"/>
    <m/>
    <s v="GLAZUNOV OP. 67 NO. 1 SCORE"/>
    <m/>
    <n v="1181"/>
    <m/>
    <s v="DE"/>
    <n v="69063"/>
    <n v="69063"/>
    <s v="1-9-60-90-003"/>
    <s v="3-1-45-12"/>
    <n v="0"/>
    <n v="0"/>
    <x v="112"/>
    <d v="2011-03-01T00:00:00"/>
    <x v="0"/>
  </r>
  <r>
    <n v="241"/>
    <s v="9.1 ELEMENTOS MUSICALES"/>
    <n v="1622"/>
    <s v="PARTITURAS"/>
    <n v="398"/>
    <s v="USADO"/>
    <m/>
    <s v="GLAZUNOV OP. 67 NO.1 PARTES"/>
    <m/>
    <n v="1182"/>
    <m/>
    <s v="DE"/>
    <n v="322060"/>
    <n v="322060"/>
    <s v="1-9-60-90-003"/>
    <s v="3-1-45-12"/>
    <n v="0"/>
    <n v="0"/>
    <x v="108"/>
    <d v="2011-03-01T00:00:00"/>
    <x v="0"/>
  </r>
  <r>
    <n v="241"/>
    <s v="9.1 ELEMENTOS MUSICALES"/>
    <n v="1622"/>
    <s v="PARTITURAS"/>
    <n v="399"/>
    <s v="USADO"/>
    <m/>
    <s v="GLAZUNOV OP. 67 NO.2 SCORE"/>
    <m/>
    <n v="1183"/>
    <m/>
    <s v="DE"/>
    <n v="186048"/>
    <n v="186048"/>
    <s v="1-9-60-90-003"/>
    <s v="3-1-45-12"/>
    <n v="0"/>
    <n v="0"/>
    <x v="101"/>
    <d v="2011-03-01T00:00:00"/>
    <x v="0"/>
  </r>
  <r>
    <n v="241"/>
    <s v="9.1 ELEMENTOS MUSICALES"/>
    <n v="1622"/>
    <s v="PARTITURAS"/>
    <n v="400"/>
    <s v="USADO"/>
    <m/>
    <s v="GLAZUNOV OP. 67 NO. 2 PARTES"/>
    <m/>
    <n v="1184"/>
    <m/>
    <s v="DE"/>
    <n v="815370"/>
    <n v="815370"/>
    <s v="1-9-60-90-003"/>
    <s v="3-1-45-12"/>
    <n v="0"/>
    <n v="0"/>
    <x v="113"/>
    <d v="2011-03-01T00:00:00"/>
    <x v="0"/>
  </r>
  <r>
    <n v="241"/>
    <s v="9.1 ELEMENTOS MUSICALES"/>
    <n v="1622"/>
    <s v="PARTITURAS"/>
    <n v="401"/>
    <s v="USADO"/>
    <m/>
    <s v="GLAZUNOV OP. 67 NO.3 SCORE"/>
    <m/>
    <n v="1185"/>
    <m/>
    <s v="DE"/>
    <n v="186048"/>
    <n v="186048"/>
    <s v="1-9-60-90-003"/>
    <s v="3-1-45-12"/>
    <n v="0"/>
    <n v="0"/>
    <x v="101"/>
    <d v="2011-03-01T00:00:00"/>
    <x v="0"/>
  </r>
  <r>
    <n v="241"/>
    <s v="9.1 ELEMENTOS MUSICALES"/>
    <n v="1622"/>
    <s v="PARTITURAS"/>
    <n v="402"/>
    <s v="USADO"/>
    <m/>
    <s v="GLAZUNOV OP. 67 NO.3 PARTES"/>
    <m/>
    <n v="1186"/>
    <m/>
    <s v="DE"/>
    <n v="794228"/>
    <n v="794228"/>
    <s v="1-9-60-90-003"/>
    <s v="3-1-45-12"/>
    <n v="0"/>
    <n v="0"/>
    <x v="114"/>
    <d v="2011-03-01T00:00:00"/>
    <x v="0"/>
  </r>
  <r>
    <n v="241"/>
    <s v="9.1 ELEMENTOS MUSICALES"/>
    <n v="1622"/>
    <s v="PARTITURAS"/>
    <n v="403"/>
    <s v="USADO"/>
    <m/>
    <s v="GLAZUNOV OP. 67 NO.4 SCORE"/>
    <m/>
    <n v="1187"/>
    <m/>
    <s v="DE"/>
    <n v="115575"/>
    <n v="115575"/>
    <s v="1-9-60-90-003"/>
    <s v="3-1-45-12"/>
    <n v="0"/>
    <n v="0"/>
    <x v="115"/>
    <d v="2011-03-01T00:00:00"/>
    <x v="0"/>
  </r>
  <r>
    <n v="241"/>
    <s v="9.1 ELEMENTOS MUSICALES"/>
    <n v="1622"/>
    <s v="PARTITURAS"/>
    <n v="404"/>
    <s v="USADO"/>
    <m/>
    <s v="GLAZUNOV OP. 67 NO.4 PARTES"/>
    <m/>
    <n v="1188"/>
    <m/>
    <s v="DE"/>
    <n v="588450"/>
    <n v="588450"/>
    <s v="1-9-60-90-003"/>
    <s v="3-1-45-12"/>
    <n v="0"/>
    <n v="0"/>
    <x v="116"/>
    <d v="2011-03-01T00:00:00"/>
    <x v="0"/>
  </r>
  <r>
    <n v="222"/>
    <s v="3.1 MUEBLES Y ENSERES"/>
    <n v="1010"/>
    <s v="ARCHIVADOR (FIJO O RODANTE)"/>
    <n v="405"/>
    <s v="USADO"/>
    <m/>
    <s v="ARCHIVADOR RODANTE COMPACTO  5"/>
    <s v="UDC"/>
    <n v="1189"/>
    <m/>
    <s v="DE"/>
    <n v="1948800"/>
    <n v="1948800"/>
    <s v="1-6-65-01"/>
    <s v="1-6-65-01"/>
    <n v="1328921.3600000001"/>
    <n v="1107434.5205479451"/>
    <x v="117"/>
    <d v="2011-03-09T00:00:00"/>
    <x v="6"/>
  </r>
  <r>
    <n v="243"/>
    <s v="1.4.2. PERCUSION"/>
    <n v="1625"/>
    <s v="PIANO"/>
    <n v="406"/>
    <s v="USADO"/>
    <m/>
    <s v="PIANO DE GRAN COLA STEINWAY SO"/>
    <s v="NS SERIE D589098"/>
    <n v="1190"/>
    <s v="D589098"/>
    <s v="DE"/>
    <n v="375558768"/>
    <n v="375558768"/>
    <s v="1-6-55-05"/>
    <s v="1-6-55-05"/>
    <n v="254556819.72999999"/>
    <n v="327274530.47974634"/>
    <x v="118"/>
    <d v="2011-03-24T00:00:00"/>
    <x v="2"/>
  </r>
  <r>
    <n v="241"/>
    <s v="9.1 ELEMENTOS MUSICALES"/>
    <n v="1622"/>
    <s v="PARTITURAS"/>
    <n v="407"/>
    <s v="USADO"/>
    <m/>
    <s v="DVORAK LEGENDS 1-5 SCORE"/>
    <m/>
    <n v="1192"/>
    <m/>
    <s v="DE"/>
    <n v="265758"/>
    <n v="265758"/>
    <s v="1-9-60-90-003"/>
    <s v="3-1-45-12"/>
    <n v="0"/>
    <n v="0"/>
    <x v="119"/>
    <d v="2011-05-17T00:00:00"/>
    <x v="0"/>
  </r>
  <r>
    <n v="241"/>
    <s v="9.1 ELEMENTOS MUSICALES"/>
    <n v="1622"/>
    <s v="PARTITURAS"/>
    <n v="408"/>
    <s v="USADO"/>
    <m/>
    <s v="DVORAK LEGENDS 1-5 PARTES"/>
    <m/>
    <n v="1193"/>
    <m/>
    <s v="DE"/>
    <n v="380961"/>
    <n v="380961"/>
    <s v="1-9-60-90-003"/>
    <s v="3-1-45-12"/>
    <n v="0"/>
    <n v="0"/>
    <x v="120"/>
    <d v="2011-05-17T00:00:00"/>
    <x v="0"/>
  </r>
  <r>
    <n v="241"/>
    <s v="9.1 ELEMENTOS MUSICALES"/>
    <n v="1622"/>
    <s v="PARTITURAS"/>
    <n v="409"/>
    <s v="USADO"/>
    <m/>
    <s v="DVORAK LEGENDS 6-10 SCORE"/>
    <m/>
    <n v="1194"/>
    <m/>
    <s v="DE"/>
    <n v="247501"/>
    <n v="247501"/>
    <s v="1-9-60-90-003"/>
    <s v="3-1-45-12"/>
    <n v="0"/>
    <n v="0"/>
    <x v="121"/>
    <d v="2011-05-17T00:00:00"/>
    <x v="0"/>
  </r>
  <r>
    <n v="241"/>
    <s v="9.1 ELEMENTOS MUSICALES"/>
    <n v="1622"/>
    <s v="PARTITURAS"/>
    <n v="410"/>
    <s v="USADO"/>
    <m/>
    <s v="DVORAK LEGENDS 6-10 PARTES"/>
    <m/>
    <n v="1195"/>
    <m/>
    <s v="DE"/>
    <n v="364669"/>
    <n v="364669"/>
    <s v="1-9-60-90-003"/>
    <s v="3-1-45-12"/>
    <n v="0"/>
    <n v="0"/>
    <x v="122"/>
    <d v="2011-05-17T00:00:00"/>
    <x v="0"/>
  </r>
  <r>
    <n v="241"/>
    <s v="9.1 ELEMENTOS MUSICALES"/>
    <n v="1622"/>
    <s v="PARTITURAS"/>
    <n v="411"/>
    <s v="USADO"/>
    <m/>
    <s v="WAGNER LOHENGRIN PRELUDIO SCOR"/>
    <s v="E"/>
    <n v="1196"/>
    <m/>
    <s v="DE"/>
    <n v="54964"/>
    <n v="54964"/>
    <s v="1-9-60-90-003"/>
    <s v="3-1-45-12"/>
    <n v="0"/>
    <n v="0"/>
    <x v="123"/>
    <d v="2011-05-17T00:00:00"/>
    <x v="0"/>
  </r>
  <r>
    <n v="241"/>
    <s v="9.1 ELEMENTOS MUSICALES"/>
    <n v="1622"/>
    <s v="PARTITURAS"/>
    <n v="412"/>
    <s v="USADO"/>
    <m/>
    <s v="WAGNER LOHENGRIN PRELUDIO PART"/>
    <s v="ES"/>
    <n v="1197"/>
    <m/>
    <s v="DE"/>
    <n v="331757"/>
    <n v="331757"/>
    <s v="1-9-60-90-003"/>
    <s v="3-1-45-12"/>
    <n v="0"/>
    <n v="0"/>
    <x v="124"/>
    <d v="2011-05-17T00:00:00"/>
    <x v="0"/>
  </r>
  <r>
    <n v="241"/>
    <s v="9.1 ELEMENTOS MUSICALES"/>
    <n v="1622"/>
    <s v="PARTITURAS"/>
    <n v="413"/>
    <s v="USADO"/>
    <m/>
    <s v="HANDEL CONCERTO GROSSO OP.6 NO"/>
    <s v=".12 PARTITURA"/>
    <n v="1199"/>
    <m/>
    <s v="DE"/>
    <n v="82095"/>
    <n v="82095"/>
    <s v="1-9-60-90-003"/>
    <s v="3-1-45-12"/>
    <n v="0"/>
    <n v="0"/>
    <x v="125"/>
    <d v="2011-05-31T00:00:00"/>
    <x v="0"/>
  </r>
  <r>
    <n v="241"/>
    <s v="9.1 ELEMENTOS MUSICALES"/>
    <n v="1622"/>
    <s v="PARTITURAS"/>
    <n v="414"/>
    <s v="USADO"/>
    <m/>
    <s v="ATEHORTUA BLAS EMILIO FANFARRI"/>
    <s v="A-"/>
    <n v="1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415"/>
    <s v="USADO"/>
    <m/>
    <s v="HANDEL CONCERTO GROSSO OP.6 NO"/>
    <s v=".12 PARTES"/>
    <n v="1200"/>
    <m/>
    <s v="DE"/>
    <n v="189970"/>
    <n v="189970"/>
    <s v="1-9-60-90-003"/>
    <s v="3-1-45-12"/>
    <n v="0"/>
    <n v="0"/>
    <x v="126"/>
    <d v="2011-05-31T00:00:00"/>
    <x v="0"/>
  </r>
  <r>
    <n v="241"/>
    <s v="9.1 ELEMENTOS MUSICALES"/>
    <n v="1622"/>
    <s v="PARTITURAS"/>
    <n v="416"/>
    <s v="USADO"/>
    <m/>
    <s v="HANDEL CONCERTO GROSSO OP.6 NO"/>
    <s v=".12 PARTE TECLADO"/>
    <n v="1201"/>
    <m/>
    <s v="DE"/>
    <n v="28780"/>
    <n v="28780"/>
    <s v="1-9-60-90-003"/>
    <s v="3-1-45-12"/>
    <n v="0"/>
    <n v="0"/>
    <x v="127"/>
    <d v="2011-05-31T00:00:00"/>
    <x v="0"/>
  </r>
  <r>
    <n v="241"/>
    <s v="9.1 ELEMENTOS MUSICALES"/>
    <n v="1622"/>
    <s v="PARTITURAS"/>
    <n v="417"/>
    <s v="USADO"/>
    <m/>
    <s v="LISZT RAPSODIA HUNGARA NO. 3 P"/>
    <s v="ARTITURA"/>
    <n v="1202"/>
    <m/>
    <s v="DE"/>
    <n v="109660"/>
    <n v="109660"/>
    <s v="1-9-60-90-003"/>
    <s v="3-1-45-12"/>
    <n v="0"/>
    <n v="0"/>
    <x v="128"/>
    <d v="2011-05-31T00:00:00"/>
    <x v="0"/>
  </r>
  <r>
    <n v="241"/>
    <s v="9.1 ELEMENTOS MUSICALES"/>
    <n v="1622"/>
    <s v="PARTITURAS"/>
    <n v="418"/>
    <s v="USADO"/>
    <m/>
    <s v="LISZT RAPSODIA HUNGARA NO. 3 P"/>
    <s v="ARTES"/>
    <n v="1203"/>
    <m/>
    <s v="DE"/>
    <n v="629680"/>
    <n v="629680"/>
    <s v="1-9-60-90-003"/>
    <s v="3-1-45-12"/>
    <n v="0"/>
    <n v="0"/>
    <x v="129"/>
    <d v="2011-05-31T00:00:00"/>
    <x v="0"/>
  </r>
  <r>
    <n v="241"/>
    <s v="9.1 ELEMENTOS MUSICALES"/>
    <n v="1622"/>
    <s v="PARTITURAS"/>
    <n v="419"/>
    <s v="USADO"/>
    <m/>
    <s v="MENDELSSOHN SINF. VIII FULL OR"/>
    <s v="CHESTRA VERS PARTI"/>
    <n v="1204"/>
    <m/>
    <s v="DE"/>
    <n v="189970"/>
    <n v="189970"/>
    <s v="1-9-60-90-003"/>
    <s v="3-1-45-12"/>
    <n v="0"/>
    <n v="0"/>
    <x v="126"/>
    <d v="2011-05-31T00:00:00"/>
    <x v="0"/>
  </r>
  <r>
    <n v="241"/>
    <s v="9.1 ELEMENTOS MUSICALES"/>
    <n v="1622"/>
    <s v="PARTITURAS"/>
    <n v="420"/>
    <s v="USADO"/>
    <m/>
    <s v="MENDELSSOHN SINF. VIII FULL OR"/>
    <s v="CHESTRA"/>
    <n v="1205"/>
    <m/>
    <s v="DE"/>
    <n v="934895"/>
    <n v="934895"/>
    <s v="1-9-60-90-003"/>
    <s v="3-1-45-12"/>
    <n v="0"/>
    <n v="0"/>
    <x v="130"/>
    <d v="2011-05-31T00:00:00"/>
    <x v="0"/>
  </r>
  <r>
    <n v="241"/>
    <s v="9.1 ELEMENTOS MUSICALES"/>
    <n v="1622"/>
    <s v="PARTITURAS"/>
    <n v="421"/>
    <s v="USADO"/>
    <m/>
    <s v="SCHUMANN OBERTURA GENOVENA PAR"/>
    <s v="TITURA"/>
    <n v="1206"/>
    <m/>
    <s v="DE"/>
    <n v="82095"/>
    <n v="82095"/>
    <s v="1-9-60-90-003"/>
    <s v="3-1-45-12"/>
    <n v="0"/>
    <n v="0"/>
    <x v="125"/>
    <d v="2011-05-31T00:00:00"/>
    <x v="0"/>
  </r>
  <r>
    <n v="241"/>
    <s v="9.1 ELEMENTOS MUSICALES"/>
    <n v="1622"/>
    <s v="PARTITURAS"/>
    <n v="422"/>
    <s v="USADO"/>
    <m/>
    <s v="SCHUMANN OBERTURA GENOVENA PAR"/>
    <s v="TES"/>
    <n v="1207"/>
    <m/>
    <s v="DE"/>
    <n v="558921"/>
    <n v="558921"/>
    <s v="1-9-60-90-003"/>
    <s v="3-1-45-12"/>
    <n v="0"/>
    <n v="0"/>
    <x v="131"/>
    <d v="2011-05-31T00:00:00"/>
    <x v="0"/>
  </r>
  <r>
    <n v="219"/>
    <s v="1.6 HERRAMIENTAS Y ACCESORIOS"/>
    <n v="1055"/>
    <s v="CARPA"/>
    <n v="423"/>
    <s v="INSERVIBLE"/>
    <m/>
    <s v="CARPA DE 5X5 PARA SERVICIO DE "/>
    <s v="CAFETERIA"/>
    <n v="1208"/>
    <m/>
    <s v="DE"/>
    <n v="3025512"/>
    <n v="3025512"/>
    <s v="1-6-37-07-011"/>
    <s v="3-1-45-06"/>
    <n v="3025512"/>
    <n v="0"/>
    <x v="132"/>
    <d v="2011-06-17T00:00:00"/>
    <x v="1"/>
  </r>
  <r>
    <n v="222"/>
    <s v="3.1 MUEBLES Y ENSERES"/>
    <n v="1114"/>
    <s v="ESTIBADORA"/>
    <n v="424"/>
    <s v="INSERVIBLE"/>
    <m/>
    <s v="ESTIVA PARA CARPA DE 5X5"/>
    <m/>
    <n v="1209"/>
    <m/>
    <s v="DE"/>
    <n v="3611996"/>
    <n v="3611996"/>
    <s v="1-6-37-09-001"/>
    <s v="3-1-45-06"/>
    <n v="3611996"/>
    <n v="0"/>
    <x v="133"/>
    <d v="2011-06-17T00:00:00"/>
    <x v="1"/>
  </r>
  <r>
    <n v="222"/>
    <s v="3.1 MUEBLES Y ENSERES"/>
    <n v="1233"/>
    <s v="SILLA"/>
    <n v="425"/>
    <s v="USADO"/>
    <m/>
    <s v="SILLAS METALICAS"/>
    <m/>
    <n v="1210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26"/>
    <s v="USADO"/>
    <m/>
    <s v="SILLAS METALICAS"/>
    <m/>
    <n v="1211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27"/>
    <s v="USADO"/>
    <m/>
    <s v="SILLAS METALICAS"/>
    <m/>
    <n v="1212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28"/>
    <s v="USADO"/>
    <m/>
    <s v="SILLAS METALICAS"/>
    <m/>
    <n v="1213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29"/>
    <s v="USADO"/>
    <m/>
    <s v="SILLAS METALICAS"/>
    <m/>
    <n v="1214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30"/>
    <s v="USADO"/>
    <m/>
    <s v="SILLAS METALICAS"/>
    <m/>
    <n v="1215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31"/>
    <s v="USADO"/>
    <m/>
    <s v="SILLAS METALICAS"/>
    <m/>
    <n v="1216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32"/>
    <s v="USADO"/>
    <m/>
    <s v="SILLAS METALICAS"/>
    <m/>
    <n v="1217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33"/>
    <s v="USADO"/>
    <m/>
    <s v="SILLAS METALICAS"/>
    <m/>
    <n v="1218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34"/>
    <s v="USADO"/>
    <m/>
    <s v="SILLAS METALICAS"/>
    <m/>
    <n v="1219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35"/>
    <s v="USADO"/>
    <m/>
    <s v="SILLAS METALICAS"/>
    <m/>
    <n v="1220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36"/>
    <s v="USADO"/>
    <m/>
    <s v="SILLAS METALICAS"/>
    <m/>
    <n v="1221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37"/>
    <s v="USADO"/>
    <m/>
    <s v="SILLAS METALICAS"/>
    <m/>
    <n v="1222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38"/>
    <s v="USADO"/>
    <m/>
    <s v="SILLAS METALICAS"/>
    <m/>
    <n v="1223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39"/>
    <s v="USADO"/>
    <m/>
    <s v="SILLAS METALICAS"/>
    <m/>
    <n v="1224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40"/>
    <s v="USADO"/>
    <m/>
    <s v="SILLAS METALICAS"/>
    <m/>
    <n v="1225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41"/>
    <s v="USADO"/>
    <m/>
    <s v="SILLAS METALICAS"/>
    <m/>
    <n v="1226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42"/>
    <s v="USADO"/>
    <m/>
    <s v="SILLAS METALICAS"/>
    <m/>
    <n v="1227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43"/>
    <s v="USADO"/>
    <m/>
    <s v="SILLAS METALICAS"/>
    <m/>
    <n v="1228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233"/>
    <s v="SILLA"/>
    <n v="444"/>
    <s v="USADO"/>
    <m/>
    <s v="SILLAS METALICAS"/>
    <m/>
    <n v="1229"/>
    <m/>
    <s v="CC"/>
    <n v="116249.4"/>
    <n v="116249.4"/>
    <s v="5-1-11-15-002"/>
    <s v="5-1-11-14-003"/>
    <n v="0"/>
    <n v="0"/>
    <x v="134"/>
    <d v="2011-06-17T00:00:00"/>
    <x v="6"/>
  </r>
  <r>
    <n v="222"/>
    <s v="3.1 MUEBLES Y ENSERES"/>
    <n v="1165"/>
    <s v="MESA"/>
    <n v="445"/>
    <s v="USADO"/>
    <m/>
    <s v="MESAS METALICAS"/>
    <m/>
    <n v="1230"/>
    <m/>
    <s v="CC"/>
    <n v="207500.79999999999"/>
    <n v="207500.79999999999"/>
    <s v="5-1-11-15-002"/>
    <s v="5-1-11-14-003"/>
    <n v="0"/>
    <n v="0"/>
    <x v="135"/>
    <d v="2011-06-17T00:00:00"/>
    <x v="6"/>
  </r>
  <r>
    <n v="222"/>
    <s v="3.1 MUEBLES Y ENSERES"/>
    <n v="1165"/>
    <s v="MESA"/>
    <n v="446"/>
    <s v="USADO"/>
    <m/>
    <s v="MESAS METALICAS"/>
    <m/>
    <n v="1231"/>
    <m/>
    <s v="CC"/>
    <n v="207500.79999999999"/>
    <n v="207500.79999999999"/>
    <s v="5-1-11-15-002"/>
    <s v="5-1-11-14-003"/>
    <n v="0"/>
    <n v="0"/>
    <x v="135"/>
    <d v="2011-06-17T00:00:00"/>
    <x v="6"/>
  </r>
  <r>
    <n v="222"/>
    <s v="3.1 MUEBLES Y ENSERES"/>
    <n v="1165"/>
    <s v="MESA"/>
    <n v="447"/>
    <s v="USADO"/>
    <m/>
    <s v="MESAS METALICAS"/>
    <m/>
    <n v="1232"/>
    <m/>
    <s v="CC"/>
    <n v="207500.79999999999"/>
    <n v="207500.79999999999"/>
    <s v="5-1-11-15-002"/>
    <s v="5-1-11-14-003"/>
    <n v="0"/>
    <n v="0"/>
    <x v="135"/>
    <d v="2011-06-17T00:00:00"/>
    <x v="6"/>
  </r>
  <r>
    <n v="222"/>
    <s v="3.1 MUEBLES Y ENSERES"/>
    <n v="1165"/>
    <s v="MESA"/>
    <n v="448"/>
    <s v="USADO"/>
    <m/>
    <s v="MESAS METALICAS"/>
    <m/>
    <n v="1233"/>
    <m/>
    <s v="CC"/>
    <n v="207500.79999999999"/>
    <n v="207500.79999999999"/>
    <s v="5-1-11-15-002"/>
    <s v="5-1-11-14-003"/>
    <n v="0"/>
    <n v="0"/>
    <x v="135"/>
    <d v="2011-06-17T00:00:00"/>
    <x v="6"/>
  </r>
  <r>
    <n v="222"/>
    <s v="3.1 MUEBLES Y ENSERES"/>
    <n v="1165"/>
    <s v="MESA"/>
    <n v="449"/>
    <s v="USADO"/>
    <m/>
    <s v="MESAS METALICAS"/>
    <m/>
    <n v="1234"/>
    <m/>
    <s v="CC"/>
    <n v="207500.79999999999"/>
    <n v="207500.79999999999"/>
    <s v="5-1-11-15-002"/>
    <s v="5-1-11-14-003"/>
    <n v="0"/>
    <n v="0"/>
    <x v="135"/>
    <d v="2011-06-17T00:00:00"/>
    <x v="6"/>
  </r>
  <r>
    <n v="224"/>
    <s v="4.1 EQUIPO DE COMUNICACION"/>
    <n v="1328"/>
    <s v="CABINAS DE SONIDO"/>
    <n v="450"/>
    <s v="USADO"/>
    <m/>
    <s v="CABINAS ACTIVAS QSCK12-GBB5407"/>
    <n v="66"/>
    <n v="1236"/>
    <s v="GBB540766"/>
    <s v="DE"/>
    <n v="1995000"/>
    <n v="1995000"/>
    <s v="1-6-70-01"/>
    <s v="1-6-70-01"/>
    <n v="1995000"/>
    <n v="1057167.8082191781"/>
    <x v="136"/>
    <d v="2011-08-24T00:00:00"/>
    <x v="3"/>
  </r>
  <r>
    <n v="224"/>
    <s v="4.1 EQUIPO DE COMUNICACION"/>
    <n v="1328"/>
    <s v="CABINAS DE SONIDO"/>
    <n v="451"/>
    <s v="USADO"/>
    <m/>
    <s v="CABINA ACTIVAS QSCK12-GBB54076"/>
    <n v="2"/>
    <n v="1237"/>
    <s v="GBB540762"/>
    <s v="DE"/>
    <n v="1995000"/>
    <n v="1995000"/>
    <s v="1-6-70-01"/>
    <s v="1-6-70-01"/>
    <n v="1995000"/>
    <n v="1057167.8082191781"/>
    <x v="136"/>
    <d v="2011-08-24T00:00:00"/>
    <x v="3"/>
  </r>
  <r>
    <n v="224"/>
    <s v="4.1 EQUIPO DE COMUNICACION"/>
    <n v="1328"/>
    <s v="CABINAS DE SONIDO"/>
    <n v="452"/>
    <s v="USADO"/>
    <m/>
    <s v="CABINA ACTIVAS QSCK12-GBB54076"/>
    <n v="1"/>
    <n v="1238"/>
    <s v="GBB540761"/>
    <s v="DE"/>
    <n v="1995000"/>
    <n v="1995000"/>
    <s v="1-6-70-01"/>
    <s v="1-6-70-01"/>
    <n v="1995000"/>
    <n v="1057167.8082191781"/>
    <x v="136"/>
    <d v="2011-08-24T00:00:00"/>
    <x v="3"/>
  </r>
  <r>
    <n v="224"/>
    <s v="4.1 EQUIPO DE COMUNICACION"/>
    <n v="1328"/>
    <s v="CABINAS DE SONIDO"/>
    <n v="453"/>
    <s v="USADO"/>
    <m/>
    <s v="CABINA ACTIVAS QSCK12-GBB54129"/>
    <n v="6"/>
    <n v="1239"/>
    <s v="GBB541296"/>
    <s v="DE"/>
    <n v="1995000"/>
    <n v="1995000"/>
    <s v="1-6-70-01"/>
    <s v="1-6-70-01"/>
    <n v="1995000"/>
    <n v="1057167.8082191781"/>
    <x v="136"/>
    <d v="2011-08-24T00:00:00"/>
    <x v="3"/>
  </r>
  <r>
    <n v="224"/>
    <s v="4.1 EQUIPO DE COMUNICACION"/>
    <n v="1328"/>
    <s v="CABINAS DE SONIDO"/>
    <n v="454"/>
    <s v="USADO"/>
    <m/>
    <s v="CABINA ACTIVAS QSCK12-GBB54079"/>
    <n v="4"/>
    <n v="1240"/>
    <s v="GBB540794"/>
    <s v="DE"/>
    <n v="1995000"/>
    <n v="1995000"/>
    <s v="1-6-70-01"/>
    <s v="1-6-70-01"/>
    <n v="1995000"/>
    <n v="1057167.8082191781"/>
    <x v="136"/>
    <d v="2011-08-24T00:00:00"/>
    <x v="3"/>
  </r>
  <r>
    <n v="224"/>
    <s v="4.1 EQUIPO DE COMUNICACION"/>
    <n v="1328"/>
    <s v="CABINAS DE SONIDO"/>
    <n v="455"/>
    <s v="USADO"/>
    <m/>
    <s v="CABINA ACTIVAS QSCK12-GBB54076"/>
    <n v="5"/>
    <n v="1241"/>
    <s v="GBB540765"/>
    <s v="DE"/>
    <n v="1995000"/>
    <n v="1995000"/>
    <s v="1-6-70-01"/>
    <s v="1-6-70-01"/>
    <n v="1995000"/>
    <n v="1057167.8082191781"/>
    <x v="136"/>
    <d v="2011-08-24T00:00:00"/>
    <x v="3"/>
  </r>
  <r>
    <n v="224"/>
    <s v="4.1 EQUIPO DE COMUNICACION"/>
    <n v="1660"/>
    <s v="CONSOLA DE AUDIO"/>
    <n v="456"/>
    <s v="USADO"/>
    <m/>
    <s v="CONSOLA DE 16 CANALES DIGITAL "/>
    <s v="YAMAHALS-9-16"/>
    <n v="1242"/>
    <m/>
    <s v="DE"/>
    <n v="13637500"/>
    <n v="13637500"/>
    <s v="1-6-70-01"/>
    <s v="1-6-70-01"/>
    <n v="13637500"/>
    <n v="7226629.5662100464"/>
    <x v="137"/>
    <d v="2011-08-24T00:00:00"/>
    <x v="3"/>
  </r>
  <r>
    <n v="222"/>
    <s v="3.1 MUEBLES Y ENSERES"/>
    <n v="1385"/>
    <s v="MULTITOMA"/>
    <n v="457"/>
    <s v="USADO"/>
    <m/>
    <s v="MULTITOMA FURMAN PL.8C-8460298"/>
    <m/>
    <n v="1243"/>
    <m/>
    <s v="DE"/>
    <n v="979500"/>
    <n v="979500"/>
    <s v="1-6-55-11"/>
    <s v="3-1-45-06"/>
    <n v="979500"/>
    <n v="0"/>
    <x v="138"/>
    <d v="2011-08-24T00:00:00"/>
    <x v="6"/>
  </r>
  <r>
    <n v="224"/>
    <s v="4.1 EQUIPO DE COMUNICACION"/>
    <n v="1623"/>
    <s v="MICROFONO"/>
    <n v="458"/>
    <s v="USADO"/>
    <m/>
    <s v="MICROFONO INSTRUMENTAL SHURE S"/>
    <s v="M57-2KG0553039"/>
    <n v="1244"/>
    <s v="2KG0553039"/>
    <s v="CC"/>
    <n v="267000"/>
    <n v="267000"/>
    <s v="5-1-11-15-003"/>
    <s v="5-1-11-14-004"/>
    <n v="0"/>
    <n v="0"/>
    <x v="139"/>
    <d v="2011-08-24T00:00:00"/>
    <x v="3"/>
  </r>
  <r>
    <n v="224"/>
    <s v="4.1 EQUIPO DE COMUNICACION"/>
    <n v="1623"/>
    <s v="MICROFONO"/>
    <n v="459"/>
    <s v="USADO"/>
    <m/>
    <s v="MICROFONO INSTRUMENTAL SHURE S"/>
    <s v="M57-2KG0553041"/>
    <n v="1245"/>
    <s v="2KG0553041"/>
    <s v="CC"/>
    <n v="267000"/>
    <n v="267000"/>
    <s v="5-1-11-15-003"/>
    <s v="5-1-11-14-004"/>
    <n v="0"/>
    <n v="0"/>
    <x v="139"/>
    <d v="2011-08-24T00:00:00"/>
    <x v="3"/>
  </r>
  <r>
    <n v="224"/>
    <s v="4.1 EQUIPO DE COMUNICACION"/>
    <n v="1623"/>
    <s v="MICROFONO"/>
    <n v="460"/>
    <s v="USADO"/>
    <m/>
    <s v="MICROFONO INSTRUMENTAL SHURE S"/>
    <s v="M57-2KG0553042"/>
    <n v="1246"/>
    <s v="2KG0553042"/>
    <s v="CC"/>
    <n v="267000"/>
    <n v="267000"/>
    <s v="5-1-11-15-003"/>
    <s v="5-1-11-14-004"/>
    <n v="0"/>
    <n v="0"/>
    <x v="139"/>
    <d v="2011-08-24T00:00:00"/>
    <x v="3"/>
  </r>
  <r>
    <n v="224"/>
    <s v="4.1 EQUIPO DE COMUNICACION"/>
    <n v="1623"/>
    <s v="MICROFONO"/>
    <n v="461"/>
    <s v="USADO"/>
    <m/>
    <s v="MICROFONO INSTRUMENTAL SHURE S"/>
    <s v="M57-2KG0553043"/>
    <n v="1247"/>
    <s v="2KG0553043"/>
    <s v="CC"/>
    <n v="267000"/>
    <n v="267000"/>
    <s v="5-1-11-15-003"/>
    <s v="5-1-11-14-004"/>
    <n v="0"/>
    <n v="0"/>
    <x v="139"/>
    <d v="2011-08-24T00:00:00"/>
    <x v="3"/>
  </r>
  <r>
    <n v="224"/>
    <s v="4.1 EQUIPO DE COMUNICACION"/>
    <n v="1623"/>
    <s v="MICROFONO"/>
    <n v="462"/>
    <s v="USADO"/>
    <m/>
    <s v="MICROFONO INSTRUMENTAL SHURE S"/>
    <s v="M57-2KG0553044"/>
    <n v="1248"/>
    <s v="2KG0553044"/>
    <s v="CC"/>
    <n v="267000"/>
    <n v="267000"/>
    <s v="5-1-11-15-003"/>
    <s v="5-1-11-14-004"/>
    <n v="0"/>
    <n v="0"/>
    <x v="139"/>
    <d v="2011-08-24T00:00:00"/>
    <x v="3"/>
  </r>
  <r>
    <n v="224"/>
    <s v="4.1 EQUIPO DE COMUNICACION"/>
    <n v="1623"/>
    <s v="MICROFONO"/>
    <n v="463"/>
    <s v="USADO"/>
    <m/>
    <s v="MICROFONO VOCAL SHURE SM58-2KF"/>
    <n v="3045626"/>
    <n v="1249"/>
    <s v="2KF3045626"/>
    <s v="CC"/>
    <n v="242000"/>
    <n v="242000"/>
    <s v="5-1-11-15-003"/>
    <s v="5-1-11-14-004"/>
    <n v="0"/>
    <n v="0"/>
    <x v="140"/>
    <d v="2011-08-24T00:00:00"/>
    <x v="3"/>
  </r>
  <r>
    <n v="224"/>
    <s v="4.1 EQUIPO DE COMUNICACION"/>
    <n v="1623"/>
    <s v="MICROFONO"/>
    <n v="464"/>
    <s v="USADO"/>
    <m/>
    <s v="MICROFONO VOCAL SHURE SM58-2KF"/>
    <n v="3045627"/>
    <n v="1250"/>
    <s v="2KF3045627"/>
    <s v="CC"/>
    <n v="242000"/>
    <n v="242000"/>
    <s v="5-1-11-15-003"/>
    <s v="5-1-11-14-004"/>
    <n v="0"/>
    <n v="0"/>
    <x v="140"/>
    <d v="2011-08-24T00:00:00"/>
    <x v="3"/>
  </r>
  <r>
    <n v="224"/>
    <s v="4.1 EQUIPO DE COMUNICACION"/>
    <n v="1623"/>
    <s v="MICROFONO"/>
    <n v="465"/>
    <s v="USADO"/>
    <m/>
    <s v="MICROFONO MINIATURA DE DIADEMA"/>
    <s v=" SHURE PGX14/PG30-"/>
    <n v="1251"/>
    <m/>
    <s v="DE"/>
    <n v="819000"/>
    <n v="819000"/>
    <s v="1-6-70-01"/>
    <s v="3-1-45-06"/>
    <n v="819000"/>
    <n v="0"/>
    <x v="141"/>
    <d v="2011-08-24T00:00:00"/>
    <x v="3"/>
  </r>
  <r>
    <n v="224"/>
    <s v="4.1 EQUIPO DE COMUNICACION"/>
    <n v="1623"/>
    <s v="MICROFONO"/>
    <n v="466"/>
    <s v="USADO"/>
    <m/>
    <s v="MICROFONO MINIATURA DE DIADEMA"/>
    <s v=" SHURE PGX14/PG30"/>
    <n v="1252"/>
    <m/>
    <s v="DE"/>
    <n v="819000"/>
    <n v="819000"/>
    <s v="1-6-70-01"/>
    <s v="3-1-45-06"/>
    <n v="819000"/>
    <n v="0"/>
    <x v="141"/>
    <d v="2011-08-24T00:00:00"/>
    <x v="3"/>
  </r>
  <r>
    <n v="224"/>
    <s v="4.1 EQUIPO DE COMUNICACION"/>
    <n v="1623"/>
    <s v="MICROFONO"/>
    <n v="467"/>
    <s v="USADO"/>
    <m/>
    <s v="MICROFONO MINIATURA DE DIADEMA"/>
    <s v=" SHURE PGX14/PG30"/>
    <n v="1253"/>
    <m/>
    <s v="DE"/>
    <n v="819000"/>
    <n v="819000"/>
    <s v="1-6-70-01"/>
    <s v="3-1-45-06"/>
    <n v="819000"/>
    <n v="0"/>
    <x v="141"/>
    <d v="2011-08-24T00:00:00"/>
    <x v="3"/>
  </r>
  <r>
    <n v="224"/>
    <s v="4.1 EQUIPO DE COMUNICACION"/>
    <n v="1623"/>
    <s v="MICROFONO"/>
    <n v="468"/>
    <s v="USADO"/>
    <m/>
    <s v="MICROFONO MINIATURA DE DIADEMA"/>
    <s v=" SHURE PGX14/PG30"/>
    <n v="1254"/>
    <m/>
    <s v="DE"/>
    <n v="819000"/>
    <n v="819000"/>
    <s v="1-6-70-01"/>
    <s v="3-1-45-06"/>
    <n v="819000"/>
    <n v="0"/>
    <x v="141"/>
    <d v="2011-08-24T00:00:00"/>
    <x v="3"/>
  </r>
  <r>
    <n v="224"/>
    <s v="4.1 EQUIPO DE COMUNICACION"/>
    <n v="1623"/>
    <s v="MICROFONO"/>
    <n v="469"/>
    <s v="USADO"/>
    <m/>
    <s v="MICROFONO MINIATURA DE DIADEMA"/>
    <s v=" SHURE PGX14/PG30"/>
    <n v="1255"/>
    <m/>
    <s v="DE"/>
    <n v="819000"/>
    <n v="819000"/>
    <s v="1-6-70-01"/>
    <s v="3-1-45-06"/>
    <n v="819000"/>
    <n v="0"/>
    <x v="141"/>
    <d v="2011-08-24T00:00:00"/>
    <x v="3"/>
  </r>
  <r>
    <n v="246"/>
    <s v="1.4.4. EQUIPO DE MUSICA"/>
    <n v="1678"/>
    <s v="CAJA"/>
    <n v="470"/>
    <s v="USADO"/>
    <m/>
    <s v="CAJAS DIRECTAS ACTIVAS, PROEL "/>
    <s v="DB1A-00580"/>
    <n v="1256"/>
    <s v="DB1A-00580"/>
    <s v="CC"/>
    <n v="144500"/>
    <n v="144500"/>
    <s v="5-1-11-15-008"/>
    <s v="5-1-11-14-001"/>
    <n v="0"/>
    <n v="0"/>
    <x v="142"/>
    <d v="2011-08-24T00:00:00"/>
    <x v="2"/>
  </r>
  <r>
    <n v="246"/>
    <s v="1.4.4. EQUIPO DE MUSICA"/>
    <n v="1678"/>
    <s v="CAJA"/>
    <n v="471"/>
    <s v="USADO"/>
    <m/>
    <s v="CAJAS DIRECTAS"/>
    <m/>
    <m/>
    <m/>
    <s v="CC"/>
    <n v="144500"/>
    <n v="144500"/>
    <s v="5-1-11-15-008"/>
    <s v="5-1-11-14-001"/>
    <n v="0"/>
    <n v="0"/>
    <x v="142"/>
    <d v="2011-08-24T00:00:00"/>
    <x v="2"/>
  </r>
  <r>
    <n v="246"/>
    <s v="1.4.4. EQUIPO DE MUSICA"/>
    <n v="1678"/>
    <s v="CAJA"/>
    <n v="472"/>
    <s v="USADO"/>
    <m/>
    <s v="CAJAS DIRECTAS ACTIVAS, PROEL "/>
    <s v="DB1A-00669"/>
    <n v="1258"/>
    <s v="DB1A-00669"/>
    <s v="CC"/>
    <n v="144500"/>
    <n v="144500"/>
    <s v="5-1-11-15-008"/>
    <s v="5-1-11-14-001"/>
    <n v="0"/>
    <n v="0"/>
    <x v="142"/>
    <d v="2011-08-24T00:00:00"/>
    <x v="2"/>
  </r>
  <r>
    <n v="246"/>
    <s v="1.4.4. EQUIPO DE MUSICA"/>
    <n v="1678"/>
    <s v="CAJA"/>
    <n v="473"/>
    <s v="USADO"/>
    <m/>
    <s v="CAJAS DIRECTAS ACTIVAS, PROEL "/>
    <s v="DB1A-00554"/>
    <n v="1259"/>
    <s v="DB1A-00554"/>
    <s v="CC"/>
    <n v="144500"/>
    <n v="144500"/>
    <s v="5-1-11-15-008"/>
    <s v="5-1-11-14-001"/>
    <n v="0"/>
    <n v="0"/>
    <x v="142"/>
    <d v="2011-08-24T00:00:00"/>
    <x v="2"/>
  </r>
  <r>
    <n v="224"/>
    <s v="4.1 EQUIPO DE COMUNICACION"/>
    <n v="1257"/>
    <s v="TRIPODE"/>
    <n v="474"/>
    <s v="USADO"/>
    <m/>
    <s v="TRIPODES PARA CABINA, SOUNDKIN"/>
    <s v="G"/>
    <n v="1260"/>
    <m/>
    <s v="CC"/>
    <n v="109500"/>
    <n v="109500"/>
    <s v="5-1-11-15-003"/>
    <s v="5-1-11-14-004"/>
    <n v="0"/>
    <n v="0"/>
    <x v="143"/>
    <d v="2011-08-24T00:00:00"/>
    <x v="2"/>
  </r>
  <r>
    <n v="224"/>
    <s v="4.1 EQUIPO DE COMUNICACION"/>
    <n v="1257"/>
    <s v="TRIPODE"/>
    <n v="475"/>
    <s v="USADO"/>
    <m/>
    <s v="TRIPODES PARA CABINA, SOUNDKIN"/>
    <s v="G"/>
    <n v="1261"/>
    <m/>
    <s v="CC"/>
    <n v="109500"/>
    <n v="109500"/>
    <s v="5-1-11-15-003"/>
    <s v="5-1-11-14-004"/>
    <n v="0"/>
    <n v="0"/>
    <x v="143"/>
    <d v="2011-08-24T00:00:00"/>
    <x v="2"/>
  </r>
  <r>
    <n v="224"/>
    <s v="4.1 EQUIPO DE COMUNICACION"/>
    <n v="1257"/>
    <s v="TRIPODE"/>
    <n v="476"/>
    <s v="USADO"/>
    <m/>
    <s v="TRIPODES PARA CABINA, SOUNDKIN"/>
    <s v="G"/>
    <n v="1262"/>
    <m/>
    <s v="CC"/>
    <n v="109500"/>
    <n v="109500"/>
    <s v="5-1-11-15-003"/>
    <s v="5-1-11-14-004"/>
    <n v="0"/>
    <n v="0"/>
    <x v="143"/>
    <d v="2011-08-24T00:00:00"/>
    <x v="2"/>
  </r>
  <r>
    <n v="224"/>
    <s v="4.1 EQUIPO DE COMUNICACION"/>
    <n v="1257"/>
    <s v="TRIPODE"/>
    <n v="477"/>
    <s v="USADO"/>
    <m/>
    <s v="TRIPODES PARA CABINA, SOUNDKIN"/>
    <s v="G"/>
    <n v="1263"/>
    <m/>
    <s v="CC"/>
    <n v="109500"/>
    <n v="109500"/>
    <s v="5-1-11-15-003"/>
    <s v="5-1-11-14-004"/>
    <n v="0"/>
    <n v="0"/>
    <x v="143"/>
    <d v="2011-08-24T00:00:00"/>
    <x v="2"/>
  </r>
  <r>
    <n v="224"/>
    <s v="4.1 EQUIPO DE COMUNICACION"/>
    <n v="1257"/>
    <s v="TRIPODE"/>
    <n v="478"/>
    <s v="USADO"/>
    <m/>
    <s v="TRIPODES PARA CABINA, SOUNDKIN"/>
    <s v="G"/>
    <n v="1264"/>
    <m/>
    <s v="CC"/>
    <n v="109500"/>
    <n v="109500"/>
    <s v="5-1-11-15-003"/>
    <s v="5-1-11-14-004"/>
    <n v="0"/>
    <n v="0"/>
    <x v="143"/>
    <d v="2011-08-24T00:00:00"/>
    <x v="2"/>
  </r>
  <r>
    <n v="224"/>
    <s v="4.1 EQUIPO DE COMUNICACION"/>
    <n v="1257"/>
    <s v="TRIPODE"/>
    <n v="479"/>
    <s v="USADO"/>
    <m/>
    <s v="TRIPODES PARA CABINA, SOUNDKIN"/>
    <s v="G"/>
    <n v="1265"/>
    <m/>
    <s v="CC"/>
    <n v="109500"/>
    <n v="109500"/>
    <s v="5-1-11-15-003"/>
    <s v="5-1-11-14-004"/>
    <n v="0"/>
    <n v="0"/>
    <x v="143"/>
    <d v="2011-08-24T00:00:00"/>
    <x v="2"/>
  </r>
  <r>
    <n v="222"/>
    <s v="3.1 MUEBLES Y ENSERES"/>
    <n v="1024"/>
    <s v="BASE"/>
    <n v="480"/>
    <s v="USADO"/>
    <m/>
    <s v="BASE PARA MICROFONO MOD. LARGO"/>
    <s v=", PROEL RSM200BK"/>
    <n v="1266"/>
    <s v="RSM200BK"/>
    <s v="CC"/>
    <n v="97500"/>
    <n v="97500"/>
    <s v="5-1-11-15-002"/>
    <s v="5-1-11-14-003"/>
    <n v="0"/>
    <n v="0"/>
    <x v="144"/>
    <d v="2011-08-24T00:00:00"/>
    <x v="1"/>
  </r>
  <r>
    <n v="222"/>
    <s v="3.1 MUEBLES Y ENSERES"/>
    <n v="1024"/>
    <s v="BASE"/>
    <n v="481"/>
    <s v="USADO"/>
    <m/>
    <s v="BASE PARA MICROFONO MOD. LARGO"/>
    <s v=", PROEL RSM200BK"/>
    <n v="1267"/>
    <s v="RSM200BK"/>
    <s v="CC"/>
    <n v="97500"/>
    <n v="97500"/>
    <s v="5-1-11-15-002"/>
    <s v="5-1-11-14-003"/>
    <n v="0"/>
    <n v="0"/>
    <x v="144"/>
    <d v="2011-08-24T00:00:00"/>
    <x v="1"/>
  </r>
  <r>
    <n v="222"/>
    <s v="3.1 MUEBLES Y ENSERES"/>
    <n v="1024"/>
    <s v="BASE"/>
    <n v="482"/>
    <s v="USADO"/>
    <m/>
    <s v="BASE PARA MICROFONO MOD. LARGO"/>
    <s v=", PROEL RSM200BK"/>
    <n v="1268"/>
    <s v="RSM200BK"/>
    <s v="CC"/>
    <n v="97500"/>
    <n v="97500"/>
    <s v="5-1-11-15-002"/>
    <s v="5-1-11-14-003"/>
    <n v="0"/>
    <n v="0"/>
    <x v="144"/>
    <d v="2011-08-24T00:00:00"/>
    <x v="1"/>
  </r>
  <r>
    <n v="222"/>
    <s v="3.1 MUEBLES Y ENSERES"/>
    <n v="1024"/>
    <s v="BASE"/>
    <n v="483"/>
    <s v="USADO"/>
    <m/>
    <s v="BASE PARA MICROFONO MOD. LARGO"/>
    <s v=", PROEL RSM200BK"/>
    <n v="1269"/>
    <s v="RSM200BK"/>
    <s v="CC"/>
    <n v="97500"/>
    <n v="97500"/>
    <s v="5-1-11-15-002"/>
    <s v="5-1-11-14-003"/>
    <n v="0"/>
    <n v="0"/>
    <x v="144"/>
    <d v="2011-08-24T00:00:00"/>
    <x v="1"/>
  </r>
  <r>
    <n v="222"/>
    <s v="3.1 MUEBLES Y ENSERES"/>
    <n v="1024"/>
    <s v="BASE"/>
    <n v="484"/>
    <s v="USADO"/>
    <m/>
    <s v="BASE PARA MICROFONO MOD. LARGO"/>
    <s v=", PROEL RSM200BK"/>
    <n v="1270"/>
    <s v="RSM200BK"/>
    <s v="CC"/>
    <n v="97500"/>
    <n v="97500"/>
    <s v="5-1-11-15-002"/>
    <s v="5-1-11-14-003"/>
    <n v="0"/>
    <n v="0"/>
    <x v="144"/>
    <d v="2011-08-24T00:00:00"/>
    <x v="1"/>
  </r>
  <r>
    <n v="222"/>
    <s v="3.1 MUEBLES Y ENSERES"/>
    <n v="1024"/>
    <s v="BASE"/>
    <n v="485"/>
    <s v="USADO"/>
    <m/>
    <s v="BASE PARA MICROFONO MOD. LARGO"/>
    <s v=", PROEL RSM200BK"/>
    <n v="1271"/>
    <s v="RSM200BK"/>
    <s v="CC"/>
    <n v="97500"/>
    <n v="97500"/>
    <s v="5-1-11-15-002"/>
    <s v="5-1-11-14-003"/>
    <n v="0"/>
    <n v="0"/>
    <x v="144"/>
    <d v="2011-08-24T00:00:00"/>
    <x v="1"/>
  </r>
  <r>
    <n v="222"/>
    <s v="3.1 MUEBLES Y ENSERES"/>
    <n v="1024"/>
    <s v="BASE"/>
    <n v="486"/>
    <s v="USADO"/>
    <m/>
    <s v="BASE PARA MICROFONO MOD. LARGO"/>
    <s v=", PROEL RSM200BK"/>
    <n v="1272"/>
    <s v="RSM200BK"/>
    <s v="CC"/>
    <n v="97500"/>
    <n v="97500"/>
    <s v="5-1-11-15-002"/>
    <s v="5-1-11-14-003"/>
    <n v="0"/>
    <n v="0"/>
    <x v="144"/>
    <d v="2011-08-24T00:00:00"/>
    <x v="1"/>
  </r>
  <r>
    <n v="222"/>
    <s v="3.1 MUEBLES Y ENSERES"/>
    <n v="1024"/>
    <s v="BASE"/>
    <n v="487"/>
    <s v="USADO"/>
    <m/>
    <s v="BASE PARA MICROFONO MOD. LARGO"/>
    <s v=", PROEL RSM200BK"/>
    <n v="1273"/>
    <s v="RSM200BK"/>
    <s v="CC"/>
    <n v="97500"/>
    <n v="97500"/>
    <s v="5-1-11-15-002"/>
    <s v="5-1-11-14-003"/>
    <n v="0"/>
    <n v="0"/>
    <x v="144"/>
    <d v="2011-08-24T00:00:00"/>
    <x v="1"/>
  </r>
  <r>
    <n v="222"/>
    <s v="3.1 MUEBLES Y ENSERES"/>
    <n v="1024"/>
    <s v="BASE"/>
    <n v="488"/>
    <s v="USADO"/>
    <m/>
    <s v="BASE PARA MICROFONO MOD. LARGO"/>
    <s v=", PROEL RSM200BK"/>
    <n v="1274"/>
    <s v="RSM200BK"/>
    <s v="CC"/>
    <n v="97500"/>
    <n v="97500"/>
    <s v="5-1-11-15-002"/>
    <s v="5-1-11-14-003"/>
    <n v="0"/>
    <n v="0"/>
    <x v="144"/>
    <d v="2011-08-24T00:00:00"/>
    <x v="1"/>
  </r>
  <r>
    <n v="222"/>
    <s v="3.1 MUEBLES Y ENSERES"/>
    <n v="1024"/>
    <s v="BASE"/>
    <n v="489"/>
    <s v="USADO"/>
    <m/>
    <s v="BASE PARA MICROFONO MOD. LARGO"/>
    <s v=", PROEL RSM200BK"/>
    <n v="1275"/>
    <s v="RSM200BK"/>
    <s v="CC"/>
    <n v="97500"/>
    <n v="97500"/>
    <s v="5-1-11-15-002"/>
    <s v="5-1-11-14-003"/>
    <n v="0"/>
    <n v="0"/>
    <x v="144"/>
    <d v="2011-08-24T00:00:00"/>
    <x v="1"/>
  </r>
  <r>
    <n v="224"/>
    <s v="4.1 EQUIPO DE COMUNICACION"/>
    <n v="1705"/>
    <s v="SNAKE"/>
    <n v="490"/>
    <s v="USADO"/>
    <m/>
    <s v="MEDUSA O SNAKE DE 16 CANALESX4"/>
    <s v=" ENVIOS 25 MTS"/>
    <n v="1276"/>
    <m/>
    <s v="DE"/>
    <n v="1050000"/>
    <n v="1050000"/>
    <s v="1-6-70-01"/>
    <s v="3-1-45-06"/>
    <n v="1050000"/>
    <n v="0"/>
    <x v="145"/>
    <d v="2011-08-24T00:00:00"/>
    <x v="3"/>
  </r>
  <r>
    <n v="246"/>
    <s v="1.4.4. EQUIPO DE MUSICA"/>
    <n v="1676"/>
    <s v="CABLE"/>
    <n v="491"/>
    <s v="USADO"/>
    <m/>
    <s v="CABLES DE MICROFONOS BALANC CO"/>
    <s v="N CONECTORES"/>
    <n v="1277"/>
    <m/>
    <s v="CC"/>
    <n v="50000"/>
    <n v="50000"/>
    <s v="5-1-11-15-008"/>
    <s v="5-1-11-14-001"/>
    <n v="0"/>
    <n v="0"/>
    <x v="146"/>
    <d v="2011-08-24T00:00:00"/>
    <x v="1"/>
  </r>
  <r>
    <n v="246"/>
    <s v="1.4.4. EQUIPO DE MUSICA"/>
    <n v="1676"/>
    <s v="CABLE"/>
    <n v="492"/>
    <s v="USADO"/>
    <m/>
    <s v="CABLES DE MICROFONOS BALANC CO"/>
    <s v="N CONECTORES"/>
    <n v="1278"/>
    <m/>
    <s v="CC"/>
    <n v="50000"/>
    <n v="50000"/>
    <s v="5-1-11-15-008"/>
    <s v="5-1-11-14-001"/>
    <n v="0"/>
    <n v="0"/>
    <x v="146"/>
    <d v="2011-08-24T00:00:00"/>
    <x v="1"/>
  </r>
  <r>
    <n v="246"/>
    <s v="1.4.4. EQUIPO DE MUSICA"/>
    <n v="1676"/>
    <s v="CABLE"/>
    <n v="493"/>
    <s v="USADO"/>
    <m/>
    <s v="CABLES DE MICROFONOS BALANC CO"/>
    <s v="N CONECTORES"/>
    <n v="1279"/>
    <m/>
    <s v="CC"/>
    <n v="50000"/>
    <n v="50000"/>
    <s v="5-1-11-15-008"/>
    <s v="5-1-11-14-001"/>
    <n v="0"/>
    <n v="0"/>
    <x v="146"/>
    <d v="2011-08-24T00:00:00"/>
    <x v="1"/>
  </r>
  <r>
    <n v="246"/>
    <s v="1.4.4. EQUIPO DE MUSICA"/>
    <n v="1676"/>
    <s v="CABLE"/>
    <n v="494"/>
    <s v="USADO"/>
    <m/>
    <s v="CABLES DE MICROFONOS BALANC CO"/>
    <s v="N CONECTORES"/>
    <n v="1280"/>
    <m/>
    <s v="CC"/>
    <n v="50000"/>
    <n v="50000"/>
    <s v="5-1-11-15-008"/>
    <s v="5-1-11-14-001"/>
    <n v="0"/>
    <n v="0"/>
    <x v="146"/>
    <d v="2011-08-24T00:00:00"/>
    <x v="1"/>
  </r>
  <r>
    <n v="246"/>
    <s v="1.4.4. EQUIPO DE MUSICA"/>
    <n v="1676"/>
    <s v="CABLE"/>
    <n v="495"/>
    <s v="USADO"/>
    <m/>
    <s v="CABLES DE MICROFONOS BALANC CO"/>
    <s v="N CONECTORES"/>
    <n v="1281"/>
    <m/>
    <s v="CC"/>
    <n v="50000"/>
    <n v="50000"/>
    <s v="5-1-11-15-008"/>
    <s v="5-1-11-14-001"/>
    <n v="0"/>
    <n v="0"/>
    <x v="146"/>
    <d v="2011-08-24T00:00:00"/>
    <x v="1"/>
  </r>
  <r>
    <n v="246"/>
    <s v="1.4.4. EQUIPO DE MUSICA"/>
    <n v="1676"/>
    <s v="CABLE"/>
    <n v="496"/>
    <s v="USADO"/>
    <m/>
    <s v="CABLES DE MICROFONOS BALANC CO"/>
    <s v="N CONECTORES"/>
    <n v="1282"/>
    <m/>
    <s v="CC"/>
    <n v="50000"/>
    <n v="50000"/>
    <s v="5-1-11-15-008"/>
    <s v="5-1-11-14-001"/>
    <n v="0"/>
    <n v="0"/>
    <x v="146"/>
    <d v="2011-08-24T00:00:00"/>
    <x v="1"/>
  </r>
  <r>
    <n v="246"/>
    <s v="1.4.4. EQUIPO DE MUSICA"/>
    <n v="1676"/>
    <s v="CABLE"/>
    <n v="497"/>
    <s v="USADO"/>
    <m/>
    <s v="CABLES DE MICROFONOS BALANC CO"/>
    <s v="N CONECTORES"/>
    <n v="1283"/>
    <m/>
    <s v="CC"/>
    <n v="50000"/>
    <n v="50000"/>
    <s v="5-1-11-15-008"/>
    <s v="5-1-11-14-001"/>
    <n v="0"/>
    <n v="0"/>
    <x v="146"/>
    <d v="2011-08-24T00:00:00"/>
    <x v="1"/>
  </r>
  <r>
    <n v="246"/>
    <s v="1.4.4. EQUIPO DE MUSICA"/>
    <n v="1676"/>
    <s v="CABLE"/>
    <n v="498"/>
    <s v="USADO"/>
    <m/>
    <s v="CABLES DE MICROFONOS BALANC CO"/>
    <s v="N CONECTORES"/>
    <n v="1284"/>
    <m/>
    <s v="CC"/>
    <n v="50000"/>
    <n v="50000"/>
    <s v="5-1-11-15-008"/>
    <s v="5-1-11-14-001"/>
    <n v="0"/>
    <n v="0"/>
    <x v="146"/>
    <d v="2011-08-24T00:00:00"/>
    <x v="1"/>
  </r>
  <r>
    <n v="246"/>
    <s v="1.4.4. EQUIPO DE MUSICA"/>
    <n v="1676"/>
    <s v="CABLE"/>
    <n v="499"/>
    <s v="USADO"/>
    <m/>
    <s v="CABLES DE MICROFONOS BALANC CO"/>
    <s v="N CONECTORES"/>
    <n v="1285"/>
    <m/>
    <s v="CC"/>
    <n v="50000"/>
    <n v="50000"/>
    <s v="5-1-11-15-008"/>
    <s v="5-1-11-14-001"/>
    <n v="0"/>
    <n v="0"/>
    <x v="146"/>
    <d v="2011-08-24T00:00:00"/>
    <x v="1"/>
  </r>
  <r>
    <n v="246"/>
    <s v="1.4.4. EQUIPO DE MUSICA"/>
    <n v="1676"/>
    <s v="CABLE"/>
    <n v="500"/>
    <s v="USADO"/>
    <m/>
    <s v="CABLES DE MICROFONOS BALANC CO"/>
    <s v="N CONECTORES"/>
    <n v="1286"/>
    <m/>
    <s v="CC"/>
    <n v="50000"/>
    <n v="50000"/>
    <s v="5-1-11-15-008"/>
    <s v="5-1-11-14-001"/>
    <n v="0"/>
    <n v="0"/>
    <x v="146"/>
    <d v="2011-08-24T00:00:00"/>
    <x v="1"/>
  </r>
  <r>
    <n v="246"/>
    <s v="1.4.4. EQUIPO DE MUSICA"/>
    <n v="1676"/>
    <s v="CABLE"/>
    <n v="501"/>
    <s v="USADO"/>
    <m/>
    <s v="CABLES DE MICROFONOS BALANC CO"/>
    <s v="N CONECTORES"/>
    <n v="1287"/>
    <m/>
    <s v="CC"/>
    <n v="50000"/>
    <n v="50000"/>
    <s v="5-1-11-15-008"/>
    <s v="5-1-11-14-001"/>
    <n v="0"/>
    <n v="0"/>
    <x v="146"/>
    <d v="2011-08-24T00:00:00"/>
    <x v="1"/>
  </r>
  <r>
    <n v="246"/>
    <s v="1.4.4. EQUIPO DE MUSICA"/>
    <n v="1676"/>
    <s v="CABLE"/>
    <n v="502"/>
    <s v="USADO"/>
    <m/>
    <s v="CABLES INSTRUMENTO CONECTORES"/>
    <m/>
    <n v="1288"/>
    <m/>
    <s v="CC"/>
    <n v="40500"/>
    <n v="40500"/>
    <s v="5-1-11-15-008"/>
    <s v="5-1-11-14-001"/>
    <n v="0"/>
    <n v="0"/>
    <x v="147"/>
    <d v="2011-08-24T00:00:00"/>
    <x v="1"/>
  </r>
  <r>
    <n v="246"/>
    <s v="1.4.4. EQUIPO DE MUSICA"/>
    <n v="1676"/>
    <s v="CABLE"/>
    <n v="503"/>
    <s v="USADO"/>
    <m/>
    <s v="CABLES INSTRUMENTO CONECTORES"/>
    <m/>
    <n v="1289"/>
    <m/>
    <s v="CC"/>
    <n v="40500"/>
    <n v="40500"/>
    <s v="5-1-11-15-008"/>
    <s v="5-1-11-14-001"/>
    <n v="0"/>
    <n v="0"/>
    <x v="147"/>
    <d v="2011-08-24T00:00:00"/>
    <x v="1"/>
  </r>
  <r>
    <n v="246"/>
    <s v="1.4.4. EQUIPO DE MUSICA"/>
    <n v="1676"/>
    <s v="CABLE"/>
    <n v="504"/>
    <s v="USADO"/>
    <m/>
    <s v="CABLES INSTRUMENTO CONECTORES"/>
    <m/>
    <n v="1290"/>
    <m/>
    <s v="CC"/>
    <n v="40500"/>
    <n v="40500"/>
    <s v="5-1-11-15-008"/>
    <s v="5-1-11-14-001"/>
    <n v="0"/>
    <n v="0"/>
    <x v="147"/>
    <d v="2011-08-24T00:00:00"/>
    <x v="1"/>
  </r>
  <r>
    <n v="246"/>
    <s v="1.4.4. EQUIPO DE MUSICA"/>
    <n v="1676"/>
    <s v="CABLE"/>
    <n v="505"/>
    <s v="USADO"/>
    <m/>
    <s v="CABLES INSTRUMENTO CONECTORES"/>
    <m/>
    <n v="1291"/>
    <m/>
    <s v="CC"/>
    <n v="40500"/>
    <n v="40500"/>
    <s v="5-1-11-15-008"/>
    <s v="5-1-11-14-001"/>
    <n v="0"/>
    <n v="0"/>
    <x v="147"/>
    <d v="2011-08-24T00:00:00"/>
    <x v="1"/>
  </r>
  <r>
    <n v="246"/>
    <s v="1.4.4. EQUIPO DE MUSICA"/>
    <n v="1676"/>
    <s v="CABLE"/>
    <n v="506"/>
    <s v="USADO"/>
    <m/>
    <s v="CABLES INSTRUMENTO CONECTORES"/>
    <m/>
    <n v="1292"/>
    <m/>
    <s v="CC"/>
    <n v="40500"/>
    <n v="40500"/>
    <s v="5-1-11-15-008"/>
    <s v="5-1-11-14-001"/>
    <n v="0"/>
    <n v="0"/>
    <x v="147"/>
    <d v="2011-08-24T00:00:00"/>
    <x v="1"/>
  </r>
  <r>
    <n v="246"/>
    <s v="1.4.4. EQUIPO DE MUSICA"/>
    <n v="1676"/>
    <s v="CABLE"/>
    <n v="507"/>
    <s v="USADO"/>
    <m/>
    <s v="CABLES INSTRUMENTO CONECTORES"/>
    <m/>
    <n v="1293"/>
    <m/>
    <s v="CC"/>
    <n v="40500"/>
    <n v="40500"/>
    <s v="5-1-11-15-008"/>
    <s v="5-1-11-14-001"/>
    <n v="0"/>
    <n v="0"/>
    <x v="147"/>
    <d v="2011-08-24T00:00:00"/>
    <x v="1"/>
  </r>
  <r>
    <n v="246"/>
    <s v="1.4.4. EQUIPO DE MUSICA"/>
    <n v="1676"/>
    <s v="CABLE"/>
    <n v="508"/>
    <s v="USADO"/>
    <m/>
    <s v="CABLES INSTRUMENTO CONECTORES"/>
    <m/>
    <n v="1294"/>
    <m/>
    <s v="CC"/>
    <n v="40500"/>
    <n v="40500"/>
    <s v="5-1-11-15-008"/>
    <s v="5-1-11-14-001"/>
    <n v="0"/>
    <n v="0"/>
    <x v="147"/>
    <d v="2011-08-24T00:00:00"/>
    <x v="1"/>
  </r>
  <r>
    <n v="246"/>
    <s v="1.4.4. EQUIPO DE MUSICA"/>
    <n v="1676"/>
    <s v="CABLE"/>
    <n v="509"/>
    <s v="USADO"/>
    <m/>
    <s v="CABLES INSTRUMENTO CONECTORES"/>
    <m/>
    <n v="1295"/>
    <m/>
    <s v="CC"/>
    <n v="40500"/>
    <n v="40500"/>
    <s v="5-1-11-15-008"/>
    <s v="5-1-11-14-001"/>
    <n v="0"/>
    <n v="0"/>
    <x v="147"/>
    <d v="2011-08-24T00:00:00"/>
    <x v="1"/>
  </r>
  <r>
    <n v="222"/>
    <s v="3.1 MUEBLES Y ENSERES"/>
    <n v="1233"/>
    <s v="SILLA"/>
    <n v="510"/>
    <s v="USADO"/>
    <m/>
    <s v="SILLA CONTRABAJISTA CON SOPORT"/>
    <s v="E PIE CONCERT D."/>
    <n v="1296"/>
    <m/>
    <s v="DE"/>
    <n v="7896120"/>
    <n v="7896120"/>
    <s v="1-6-37-09-001"/>
    <s v="1-6-37-09"/>
    <n v="4966983.9800000004"/>
    <n v="6814662.6641651029"/>
    <x v="148"/>
    <d v="2011-09-14T00:00:00"/>
    <x v="6"/>
  </r>
  <r>
    <n v="222"/>
    <s v="3.1 MUEBLES Y ENSERES"/>
    <n v="1233"/>
    <s v="SILLA"/>
    <n v="511"/>
    <s v="USADO"/>
    <m/>
    <s v="SILLA CONTRABAJISTA CON SOPORT"/>
    <s v="E PIE CONCERT D."/>
    <n v="1297"/>
    <m/>
    <s v="DE"/>
    <n v="7896120"/>
    <n v="7896120"/>
    <s v="1-6-65-01"/>
    <s v="1-6-65-01"/>
    <n v="7896120"/>
    <n v="4146364.3835616438"/>
    <x v="149"/>
    <d v="2011-09-14T00:00:00"/>
    <x v="6"/>
  </r>
  <r>
    <n v="222"/>
    <s v="3.1 MUEBLES Y ENSERES"/>
    <n v="1233"/>
    <s v="SILLA"/>
    <n v="512"/>
    <s v="USADO"/>
    <m/>
    <s v="SILLA CONTRABAJISTA CON SOPORT"/>
    <s v="E PIE CONCERT D."/>
    <n v="1298"/>
    <m/>
    <s v="DE"/>
    <n v="7896120"/>
    <n v="7896120"/>
    <s v="1-6-65-01"/>
    <s v="1-6-65-01"/>
    <n v="7896120"/>
    <n v="4146364.3835616438"/>
    <x v="149"/>
    <d v="2011-09-14T00:00:00"/>
    <x v="6"/>
  </r>
  <r>
    <n v="222"/>
    <s v="3.1 MUEBLES Y ENSERES"/>
    <n v="1233"/>
    <s v="SILLA"/>
    <n v="513"/>
    <s v="USADO"/>
    <m/>
    <s v="SILLA PARA ORQUESTA INTERVAL-O"/>
    <s v="RCHESTRA"/>
    <n v="1299"/>
    <m/>
    <s v="DE"/>
    <n v="5695600"/>
    <n v="5695600"/>
    <s v="1-6-65-01"/>
    <s v="1-6-65-01"/>
    <n v="5695600"/>
    <n v="2990840.1826484017"/>
    <x v="150"/>
    <d v="2011-09-14T00:00:00"/>
    <x v="6"/>
  </r>
  <r>
    <n v="241"/>
    <s v="9.1 ELEMENTOS MUSICALES"/>
    <n v="1622"/>
    <s v="PARTITURAS"/>
    <n v="514"/>
    <s v="USADO"/>
    <m/>
    <s v="DIETRICH BUXTEHUDE  TRES PIEZA"/>
    <s v="S PARA ORQUESTA DE CUERDAS-DIE"/>
    <n v="13"/>
    <m/>
    <s v="DE"/>
    <n v="2207.4299999999998"/>
    <n v="2207.4299999999998"/>
    <s v="1-9-60-90-003"/>
    <s v="3-1-45-12"/>
    <n v="0"/>
    <n v="0"/>
    <x v="0"/>
    <d v="1984-01-01T00:00:00"/>
    <x v="0"/>
  </r>
  <r>
    <n v="222"/>
    <s v="3.1 MUEBLES Y ENSERES"/>
    <n v="1233"/>
    <s v="SILLA"/>
    <n v="515"/>
    <s v="USADO"/>
    <m/>
    <s v="SILLA CONTRABAJISTA 1 SOPORTE "/>
    <s v="DE PIE CONCERT. D"/>
    <n v="1300"/>
    <m/>
    <s v="DE"/>
    <n v="7896120"/>
    <n v="7896120"/>
    <s v="1-6-65-01"/>
    <s v="1-6-65-01"/>
    <n v="7896120"/>
    <n v="4130139.4794520549"/>
    <x v="151"/>
    <d v="2011-09-23T00:00:00"/>
    <x v="6"/>
  </r>
  <r>
    <n v="222"/>
    <s v="3.1 MUEBLES Y ENSERES"/>
    <n v="1233"/>
    <s v="SILLA"/>
    <n v="516"/>
    <s v="USADO"/>
    <m/>
    <s v="SILLA CONTRABAJISTA 1 SOPORTE "/>
    <s v="DE PIE CONCERT D."/>
    <n v="1301"/>
    <m/>
    <s v="DE"/>
    <n v="7896120"/>
    <n v="7896120"/>
    <s v="1-6-65-01"/>
    <s v="1-6-65-01"/>
    <n v="7896120"/>
    <n v="4130139.4794520549"/>
    <x v="151"/>
    <d v="2011-09-23T00:00:00"/>
    <x v="6"/>
  </r>
  <r>
    <n v="222"/>
    <s v="3.1 MUEBLES Y ENSERES"/>
    <n v="1233"/>
    <s v="SILLA"/>
    <n v="517"/>
    <s v="USADO"/>
    <m/>
    <s v="SILLA INTERVAL-ORCHESTRA-CHAIR"/>
    <s v=" CONCERT DESIGN"/>
    <n v="1302"/>
    <m/>
    <s v="DE"/>
    <n v="5695600"/>
    <n v="5695600"/>
    <s v="1-6-65-01"/>
    <s v="1-6-65-01"/>
    <n v="5695600"/>
    <n v="2979136.8949771686"/>
    <x v="152"/>
    <d v="2011-09-23T00:00:00"/>
    <x v="6"/>
  </r>
  <r>
    <n v="222"/>
    <s v="3.1 MUEBLES Y ENSERES"/>
    <n v="1233"/>
    <s v="SILLA"/>
    <n v="518"/>
    <s v="USADO"/>
    <m/>
    <s v="SILLA CONTRABAJISTA 1 SOPORTE "/>
    <s v="DE PIE CONCERT. D"/>
    <n v="1303"/>
    <m/>
    <s v="DE"/>
    <n v="7896120"/>
    <n v="7896120"/>
    <s v="1-6-65-01"/>
    <s v="1-6-65-01"/>
    <n v="7896120"/>
    <n v="4122928.4109589038"/>
    <x v="153"/>
    <d v="2011-09-27T00:00:00"/>
    <x v="6"/>
  </r>
  <r>
    <n v="222"/>
    <s v="3.1 MUEBLES Y ENSERES"/>
    <n v="1233"/>
    <s v="SILLA"/>
    <n v="519"/>
    <s v="USADO"/>
    <m/>
    <s v="SILLA CONTRABAJISTA 1 SOPORTE "/>
    <s v="DE PIE CONCERT. D"/>
    <n v="1304"/>
    <m/>
    <s v="DE"/>
    <n v="7896120"/>
    <n v="7896120"/>
    <s v="1-6-65-01"/>
    <s v="1-6-65-01"/>
    <n v="7896120"/>
    <n v="4122928.4109589038"/>
    <x v="153"/>
    <d v="2011-09-27T00:00:00"/>
    <x v="6"/>
  </r>
  <r>
    <n v="222"/>
    <s v="3.1 MUEBLES Y ENSERES"/>
    <n v="1233"/>
    <s v="SILLA"/>
    <n v="520"/>
    <s v="USADO"/>
    <m/>
    <s v="SILLA CONTRABAJISTA 1 SOPORTE "/>
    <s v="DE PIE CONCERT. D"/>
    <n v="1305"/>
    <m/>
    <s v="DE"/>
    <n v="7896120"/>
    <n v="7896120"/>
    <s v="1-6-65-01"/>
    <s v="1-6-65-01"/>
    <n v="7896120"/>
    <n v="4122928.4109589038"/>
    <x v="153"/>
    <d v="2011-09-27T00:00:00"/>
    <x v="6"/>
  </r>
  <r>
    <n v="222"/>
    <s v="3.1 MUEBLES Y ENSERES"/>
    <n v="1233"/>
    <s v="SILLA"/>
    <n v="521"/>
    <s v="USADO"/>
    <m/>
    <s v="SILLA INTERVAL-ORCHESTRA-CHAIR"/>
    <s v=" CONCERT DESIGN"/>
    <n v="1306"/>
    <m/>
    <s v="DE"/>
    <n v="5695600"/>
    <n v="5695600"/>
    <s v="1-6-65-01"/>
    <s v="1-6-65-01"/>
    <n v="5695600"/>
    <n v="2973935.4337899541"/>
    <x v="154"/>
    <d v="2011-09-27T00:00:00"/>
    <x v="6"/>
  </r>
  <r>
    <n v="222"/>
    <s v="3.1 MUEBLES Y ENSERES"/>
    <n v="1233"/>
    <s v="SILLA"/>
    <n v="522"/>
    <s v="USADO"/>
    <m/>
    <s v="SILLA PARA DIRECTOR MAESTRO CH"/>
    <s v="AIR CONCERT DESIGN"/>
    <n v="1307"/>
    <m/>
    <s v="DE"/>
    <n v="6013440"/>
    <n v="6013440"/>
    <s v="1-6-65-01"/>
    <s v="1-6-65-01"/>
    <n v="6013440"/>
    <n v="3139894.3561643837"/>
    <x v="155"/>
    <d v="2011-09-27T00:00:00"/>
    <x v="6"/>
  </r>
  <r>
    <n v="222"/>
    <s v="3.1 MUEBLES Y ENSERES"/>
    <n v="1233"/>
    <s v="SILLA"/>
    <n v="523"/>
    <s v="USADO"/>
    <m/>
    <s v="SILLA PARA TIMBALISTA CONCERT "/>
    <s v="DESIGN"/>
    <n v="1308"/>
    <m/>
    <s v="DE"/>
    <n v="6013440"/>
    <n v="6013440"/>
    <s v="1-6-65-01"/>
    <s v="1-6-65-01"/>
    <n v="6013440"/>
    <n v="3139894.3561643837"/>
    <x v="155"/>
    <d v="2011-09-27T00:00:00"/>
    <x v="6"/>
  </r>
  <r>
    <n v="225"/>
    <s v="4.2 EQUIPO DE COMPUTACION"/>
    <n v="1091"/>
    <s v="DISCO DURO"/>
    <n v="524"/>
    <s v="USADO"/>
    <d v="2016-06-21T00:00:00"/>
    <s v="DISCO DURO VERBATIM 3.5 2TB 3"/>
    <s v=".0 USB NEGRO"/>
    <n v="1310"/>
    <m/>
    <s v="DE"/>
    <n v="329440"/>
    <n v="329440"/>
    <s v="1-6-70-02-001"/>
    <s v="3-1-45-06"/>
    <n v="329440"/>
    <n v="0"/>
    <x v="156"/>
    <d v="2011-10-26T00:00:00"/>
    <x v="3"/>
  </r>
  <r>
    <n v="222"/>
    <s v="3.1 MUEBLES Y ENSERES"/>
    <n v="1233"/>
    <s v="SILLA"/>
    <n v="525"/>
    <s v="USADO"/>
    <m/>
    <s v="SILLA INTERVAL-ORCHESTRA-CHAIR"/>
    <s v=" MARCA CONCERT DES"/>
    <n v="1311"/>
    <m/>
    <s v="DE"/>
    <n v="5695600"/>
    <n v="5695600"/>
    <s v="1-6-65-01"/>
    <s v="1-6-65-01"/>
    <n v="5695600"/>
    <n v="2934924.4748858446"/>
    <x v="157"/>
    <d v="2011-10-27T00:00:00"/>
    <x v="6"/>
  </r>
  <r>
    <n v="225"/>
    <s v="4.2 EQUIPO DE COMPUTACION"/>
    <n v="1091"/>
    <s v="DISCO DURO"/>
    <n v="526"/>
    <s v="USADO"/>
    <m/>
    <s v="DISCO DURO  TOSHIBA 1 TB"/>
    <m/>
    <n v="1312"/>
    <m/>
    <s v="CC"/>
    <n v="318519.64"/>
    <n v="318519.64"/>
    <s v="5-1-11-15-004"/>
    <s v="5-1-11-14-004"/>
    <n v="0"/>
    <n v="0"/>
    <x v="158"/>
    <d v="2011-10-27T00:00:00"/>
    <x v="3"/>
  </r>
  <r>
    <n v="225"/>
    <s v="4.2 EQUIPO DE COMPUTACION"/>
    <n v="1091"/>
    <s v="DISCO DURO"/>
    <n v="527"/>
    <s v="USADO"/>
    <m/>
    <s v="DISCO DURO  TOSHIBA 1 TB"/>
    <m/>
    <n v="1313"/>
    <m/>
    <s v="CC"/>
    <n v="318519.64"/>
    <n v="318519.64"/>
    <s v="5-1-11-15-004"/>
    <s v="5-1-11-14-004"/>
    <n v="0"/>
    <n v="0"/>
    <x v="158"/>
    <d v="2011-10-27T00:00:00"/>
    <x v="3"/>
  </r>
  <r>
    <n v="225"/>
    <s v="4.2 EQUIPO DE COMPUTACION"/>
    <n v="1091"/>
    <s v="DISCO DURO"/>
    <n v="528"/>
    <s v="USADO"/>
    <m/>
    <s v="DISCO DURO  TOSHIBA 1 TB"/>
    <m/>
    <n v="1314"/>
    <m/>
    <s v="CC"/>
    <n v="318519.64"/>
    <n v="318519.64"/>
    <s v="5-1-11-15-004"/>
    <s v="5-1-11-14-004"/>
    <n v="0"/>
    <n v="0"/>
    <x v="158"/>
    <d v="2011-10-27T00:00:00"/>
    <x v="3"/>
  </r>
  <r>
    <n v="225"/>
    <s v="4.2 EQUIPO DE COMPUTACION"/>
    <n v="1091"/>
    <s v="DISCO DURO"/>
    <n v="529"/>
    <s v="USADO"/>
    <m/>
    <s v="DISCO DURO  TOSHIBA 1 TB"/>
    <m/>
    <n v="1315"/>
    <m/>
    <s v="CC"/>
    <n v="318519.64"/>
    <n v="318519.64"/>
    <s v="5-1-11-15-004"/>
    <s v="5-1-11-14-004"/>
    <n v="0"/>
    <n v="0"/>
    <x v="158"/>
    <d v="2011-10-27T00:00:00"/>
    <x v="3"/>
  </r>
  <r>
    <n v="225"/>
    <s v="4.2 EQUIPO DE COMPUTACION"/>
    <n v="1091"/>
    <s v="DISCO DURO"/>
    <n v="530"/>
    <s v="USADO"/>
    <m/>
    <s v="DISCO DURO  TOSHIBA 1 TB"/>
    <m/>
    <n v="1316"/>
    <m/>
    <s v="CC"/>
    <n v="318519.64"/>
    <n v="318519.64"/>
    <s v="5-1-11-15-004"/>
    <s v="5-1-11-14-004"/>
    <n v="0"/>
    <n v="0"/>
    <x v="158"/>
    <d v="2011-10-27T00:00:00"/>
    <x v="3"/>
  </r>
  <r>
    <n v="225"/>
    <s v="4.2 EQUIPO DE COMPUTACION"/>
    <n v="1091"/>
    <s v="DISCO DURO"/>
    <n v="531"/>
    <s v="USADO"/>
    <m/>
    <s v="DISCO DURO  TOSHIBA 1 TB"/>
    <m/>
    <n v="1317"/>
    <m/>
    <s v="CC"/>
    <n v="318519.8"/>
    <n v="318519.8"/>
    <s v="5-1-11-15-004"/>
    <s v="5-1-11-14-004"/>
    <n v="0"/>
    <n v="0"/>
    <x v="159"/>
    <d v="2011-10-27T00:00:00"/>
    <x v="3"/>
  </r>
  <r>
    <n v="225"/>
    <s v="4.2 EQUIPO DE COMPUTACION"/>
    <n v="1204"/>
    <s v="COMPUTADOR (Monitor, teclado,mouse)"/>
    <n v="532"/>
    <s v="USADO"/>
    <m/>
    <s v="COMPUT. DELL OPTIPLEXX390(CPU,"/>
    <s v="MONIT,TEC.MOUSE"/>
    <n v="1318"/>
    <m/>
    <s v="DE"/>
    <n v="2060000"/>
    <n v="2060000"/>
    <s v="1-6-70-02-001"/>
    <s v="1-6-70-02"/>
    <n v="2060000"/>
    <n v="1048812.7853881279"/>
    <x v="160"/>
    <d v="2011-11-23T00:00:00"/>
    <x v="3"/>
  </r>
  <r>
    <n v="225"/>
    <s v="4.2 EQUIPO DE COMPUTACION"/>
    <n v="1245"/>
    <s v="TARJETA"/>
    <n v="533"/>
    <s v="USADO"/>
    <m/>
    <s v="TARJETA DE SONIDO AVID DIGIDES"/>
    <s v="IGN"/>
    <n v="1319"/>
    <m/>
    <s v="DE"/>
    <n v="1775710"/>
    <n v="1775710"/>
    <s v="1-6-70-02-001"/>
    <s v="1-6-70-02"/>
    <n v="1775710"/>
    <n v="904071.52968036535"/>
    <x v="161"/>
    <d v="2011-11-23T00:00:00"/>
    <x v="3"/>
  </r>
  <r>
    <n v="225"/>
    <s v="4.2 EQUIPO DE COMPUTACION"/>
    <n v="1204"/>
    <s v="COMPUTADOR (Monitor, teclado,mouse)"/>
    <n v="534"/>
    <s v="REGULAR"/>
    <m/>
    <s v="COMPUT. DE ECRITORIO"/>
    <m/>
    <m/>
    <m/>
    <s v="DE"/>
    <n v="2060000"/>
    <n v="2060000"/>
    <s v="1-6-70-02-001"/>
    <s v="3-1-45-06"/>
    <n v="2060000"/>
    <n v="0"/>
    <x v="162"/>
    <d v="2011-11-23T00:00:00"/>
    <x v="3"/>
  </r>
  <r>
    <n v="225"/>
    <s v="4.2 EQUIPO DE COMPUTACION"/>
    <n v="1694"/>
    <s v="HARDWARE"/>
    <n v="535"/>
    <s v="USADO"/>
    <m/>
    <s v="HARDWARE T SOFTWARE ADICIONAL"/>
    <m/>
    <n v="1321"/>
    <m/>
    <s v="DE"/>
    <n v="1025375"/>
    <n v="1025375"/>
    <s v="1-6-70-02-001"/>
    <s v="3-1-45-06"/>
    <n v="1025375"/>
    <n v="0"/>
    <x v="163"/>
    <d v="2011-11-23T00:00:00"/>
    <x v="3"/>
  </r>
  <r>
    <n v="225"/>
    <s v="4.2 EQUIPO DE COMPUTACION"/>
    <n v="1204"/>
    <s v="COMPUTADOR (Monitor, teclado,mouse)"/>
    <n v="536"/>
    <s v="INSERVIBLE"/>
    <m/>
    <s v="COMPUT.PORTATIL DELL"/>
    <m/>
    <n v="1322"/>
    <m/>
    <s v="DE"/>
    <n v="1916730"/>
    <n v="1916730"/>
    <s v="1-6-37-10-002-001"/>
    <s v="3-1-45-06"/>
    <n v="1916730"/>
    <n v="0"/>
    <x v="164"/>
    <d v="2011-11-23T00:00:00"/>
    <x v="4"/>
  </r>
  <r>
    <n v="237"/>
    <s v="4.3 LICENCIAS"/>
    <n v="1421"/>
    <s v="LICENCIAS DE SOFTWARE"/>
    <n v="537"/>
    <s v="INSERVIBLE"/>
    <m/>
    <s v="LICENCIA DE SOFTWARE MICROS OF"/>
    <s v="FICC"/>
    <n v="1323"/>
    <m/>
    <s v="DE"/>
    <n v="989505"/>
    <n v="989505"/>
    <s v="1-9-70-07"/>
    <s v="3-1-45-07"/>
    <n v="989505"/>
    <n v="0"/>
    <x v="165"/>
    <d v="2011-11-23T00:00:00"/>
    <x v="5"/>
  </r>
  <r>
    <n v="237"/>
    <s v="4.3 LICENCIAS"/>
    <n v="1421"/>
    <s v="LICENCIAS DE SOFTWARE"/>
    <n v="538"/>
    <s v="USADO"/>
    <m/>
    <s v="LICENCIA DE SOFTWARE MICROS OF"/>
    <s v="FICC- INST COD 001320"/>
    <n v="1324"/>
    <m/>
    <s v="DE"/>
    <n v="989505"/>
    <n v="989505"/>
    <s v="1-9-70-07"/>
    <s v="3-1-45-07"/>
    <n v="989505"/>
    <n v="0"/>
    <x v="165"/>
    <d v="2011-11-23T00:00:00"/>
    <x v="5"/>
  </r>
  <r>
    <n v="225"/>
    <s v="4.2 EQUIPO DE COMPUTACION"/>
    <n v="1229"/>
    <s v="SCANNER"/>
    <n v="539"/>
    <s v="USADO"/>
    <m/>
    <s v="ESCANER EPSON MOD GT2500"/>
    <m/>
    <n v="1325"/>
    <m/>
    <s v="DE"/>
    <n v="2524392"/>
    <n v="2524392"/>
    <s v="1-6-70-02-001"/>
    <s v="1-6-70-02"/>
    <n v="2524392"/>
    <n v="1285249.8082191781"/>
    <x v="166"/>
    <d v="2011-11-23T00:00:00"/>
    <x v="3"/>
  </r>
  <r>
    <n v="225"/>
    <s v="4.2 EQUIPO DE COMPUTACION"/>
    <n v="1712"/>
    <s v="COMPUTADOR PORTATIL"/>
    <n v="540"/>
    <s v="USADO"/>
    <m/>
    <s v="COMPUTADOR PORTATIL MARCA LENO"/>
    <s v="VO"/>
    <n v="1326"/>
    <m/>
    <s v="DE"/>
    <n v="1408000"/>
    <n v="1408000"/>
    <s v="1-6-37-10-002-001"/>
    <s v="3-1-45-06"/>
    <n v="1408000"/>
    <n v="0"/>
    <x v="167"/>
    <d v="2011-12-06T00:00:00"/>
    <x v="4"/>
  </r>
  <r>
    <n v="241"/>
    <s v="9.1 ELEMENTOS MUSICALES"/>
    <n v="1622"/>
    <s v="PARTITURAS"/>
    <n v="541"/>
    <s v="USADO"/>
    <m/>
    <s v="PARTITURA ELGAR SOSPIRI"/>
    <m/>
    <n v="1327"/>
    <m/>
    <s v="DE"/>
    <n v="441794"/>
    <n v="441794"/>
    <s v="1-9-60-90-003"/>
    <s v="3-1-45-12"/>
    <n v="0"/>
    <n v="0"/>
    <x v="168"/>
    <d v="2012-02-13T00:00:00"/>
    <x v="0"/>
  </r>
  <r>
    <n v="241"/>
    <s v="9.1 ELEMENTOS MUSICALES"/>
    <n v="1622"/>
    <s v="PARTITURAS"/>
    <n v="542"/>
    <s v="USADO"/>
    <m/>
    <s v="VIEUXTEMPS CONCIERTO PARA VIOL"/>
    <s v="IN NO.5 PART Y PAR"/>
    <n v="1328"/>
    <m/>
    <s v="DE"/>
    <n v="827640"/>
    <n v="827640"/>
    <s v="1-9-60-90-003"/>
    <s v="3-1-45-12"/>
    <n v="0"/>
    <n v="0"/>
    <x v="169"/>
    <d v="2012-03-01T00:00:00"/>
    <x v="0"/>
  </r>
  <r>
    <n v="224"/>
    <s v="4.1 EQUIPO DE COMUNICACION"/>
    <n v="1247"/>
    <s v="TELEFONO"/>
    <n v="543"/>
    <s v="INSERVIBLE"/>
    <m/>
    <s v="CELULAR BLACKBERRY"/>
    <m/>
    <m/>
    <m/>
    <s v="DE"/>
    <n v="431443"/>
    <n v="431443"/>
    <s v="1-6-37-10-001"/>
    <s v="3-1-45-06"/>
    <n v="431443"/>
    <n v="0"/>
    <x v="170"/>
    <d v="2012-05-14T00:00:00"/>
    <x v="3"/>
  </r>
  <r>
    <n v="225"/>
    <s v="4.2 EQUIPO DE COMPUTACION"/>
    <n v="1139"/>
    <s v="IMPRESORA"/>
    <n v="544"/>
    <s v="USADO"/>
    <m/>
    <s v="IMPRESORA HP LASER P3015DN"/>
    <m/>
    <n v="1330"/>
    <m/>
    <s v="DE"/>
    <n v="1619797"/>
    <n v="1619797"/>
    <s v="1-6-70-02-001"/>
    <s v="1-6-70-02"/>
    <n v="1619797"/>
    <n v="760343.06666666665"/>
    <x v="171"/>
    <d v="2012-05-15T00:00:00"/>
    <x v="3"/>
  </r>
  <r>
    <n v="241"/>
    <s v="9.1 ELEMENTOS MUSICALES"/>
    <n v="1599"/>
    <s v="CD"/>
    <n v="545"/>
    <s v="INSERVIBLE"/>
    <m/>
    <s v="CDS MESTIZAJE"/>
    <m/>
    <n v="1331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46"/>
    <s v="INSERVIBLE"/>
    <m/>
    <s v="CDS MESTIZAJE"/>
    <m/>
    <n v="1332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47"/>
    <s v="INSERVIBLE"/>
    <m/>
    <s v="CDS MESTIZAJE"/>
    <m/>
    <n v="1333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48"/>
    <s v="INSERVIBLE"/>
    <m/>
    <s v="CDS MESTIZAJE"/>
    <m/>
    <n v="1334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49"/>
    <s v="INSERVIBLE"/>
    <m/>
    <s v="CDS MESTIZAJE"/>
    <m/>
    <n v="1335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50"/>
    <s v="INSERVIBLE"/>
    <m/>
    <s v="CDS MESTIZAJE"/>
    <m/>
    <n v="1336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51"/>
    <s v="USADO"/>
    <m/>
    <s v="CDS MESTIZAJE"/>
    <m/>
    <n v="1337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52"/>
    <s v="USADO"/>
    <m/>
    <s v="CDS MESTIZAJE"/>
    <m/>
    <n v="1338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53"/>
    <s v="USADO"/>
    <m/>
    <s v="CDS MESTIZAJE"/>
    <m/>
    <n v="1339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54"/>
    <s v="USADO"/>
    <m/>
    <s v="CDS MESTIZAJE"/>
    <m/>
    <n v="1340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55"/>
    <s v="USADO"/>
    <m/>
    <s v="CDS MESTIZAJE"/>
    <m/>
    <n v="1341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56"/>
    <s v="USADO"/>
    <m/>
    <s v="CDS MESTIZAJE"/>
    <m/>
    <n v="1342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57"/>
    <s v="USADO"/>
    <m/>
    <s v="CDS MESTIZAJE"/>
    <m/>
    <n v="1343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58"/>
    <s v="USADO"/>
    <m/>
    <s v="CDS MESTIZAJE"/>
    <m/>
    <n v="1344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599"/>
    <s v="CD"/>
    <n v="559"/>
    <s v="USADO"/>
    <m/>
    <s v="CDS MESTIZAJE"/>
    <m/>
    <n v="1345"/>
    <m/>
    <s v="DE"/>
    <n v="5572.63"/>
    <n v="5572.63"/>
    <s v="1-9-10-01-018"/>
    <s v="3-1-45-12"/>
    <n v="0"/>
    <n v="0"/>
    <x v="172"/>
    <d v="2012-06-01T00:00:00"/>
    <x v="0"/>
  </r>
  <r>
    <n v="241"/>
    <s v="9.1 ELEMENTOS MUSICALES"/>
    <n v="1600"/>
    <s v="DVD"/>
    <n v="560"/>
    <s v="USADO"/>
    <m/>
    <s v="DVD VIOLA TANGO"/>
    <m/>
    <n v="1346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61"/>
    <s v="USADO"/>
    <m/>
    <s v="DVD VIOLA TANGO"/>
    <m/>
    <n v="1347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62"/>
    <s v="USADO"/>
    <m/>
    <s v="DVD VIOLA TANGO"/>
    <m/>
    <n v="1348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63"/>
    <s v="USADO"/>
    <m/>
    <s v="DVD VIOLA TANGO"/>
    <m/>
    <n v="1349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64"/>
    <s v="USADO"/>
    <m/>
    <s v="DVD VIOLA TANGO"/>
    <m/>
    <n v="1350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65"/>
    <s v="USADO"/>
    <m/>
    <s v="DVD VIOLA TANGO"/>
    <m/>
    <n v="1351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66"/>
    <s v="USADO"/>
    <m/>
    <s v="DVD VIOLA TANGO"/>
    <m/>
    <n v="1352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67"/>
    <s v="USADO"/>
    <m/>
    <s v="DVD VIOLA TANGO"/>
    <m/>
    <n v="1353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68"/>
    <s v="USADO"/>
    <m/>
    <s v="DVD VIOLA TANGO"/>
    <m/>
    <n v="1354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69"/>
    <s v="USADO"/>
    <m/>
    <s v="DVD VIOLA TANGO"/>
    <m/>
    <n v="1355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70"/>
    <s v="USADO"/>
    <m/>
    <s v="DVD VIOLA TANGO"/>
    <m/>
    <n v="1356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71"/>
    <s v="USADO"/>
    <m/>
    <s v="DVD VIOLA TANGO"/>
    <m/>
    <n v="1357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72"/>
    <s v="USADO"/>
    <m/>
    <s v="DVD VIOLA TANGO"/>
    <m/>
    <n v="1358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73"/>
    <s v="USADO"/>
    <m/>
    <s v="DVD VIOLA TANGO"/>
    <m/>
    <n v="1359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600"/>
    <s v="DVD"/>
    <n v="574"/>
    <s v="USADO"/>
    <m/>
    <s v="DVD VIOLA TANGO"/>
    <m/>
    <n v="1360"/>
    <m/>
    <s v="DE"/>
    <n v="6173.99"/>
    <n v="6173.99"/>
    <s v="1-9-10-01-018"/>
    <s v="3-1-45-12"/>
    <n v="0"/>
    <n v="0"/>
    <x v="173"/>
    <d v="2012-06-01T00:00:00"/>
    <x v="0"/>
  </r>
  <r>
    <n v="241"/>
    <s v="9.1 ELEMENTOS MUSICALES"/>
    <n v="1599"/>
    <s v="CD"/>
    <n v="575"/>
    <s v="USADO"/>
    <m/>
    <s v="CD KRAKEN FILARMONICO"/>
    <m/>
    <n v="1361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76"/>
    <s v="USADO"/>
    <m/>
    <s v="CD KRAKEN FILARMONICO"/>
    <m/>
    <n v="1362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77"/>
    <s v="USADO"/>
    <m/>
    <s v="CD KRAKEN FILARMONICO"/>
    <m/>
    <n v="1363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78"/>
    <s v="USADO"/>
    <m/>
    <s v="CD KRAKEN FILARMONICO"/>
    <m/>
    <n v="1364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79"/>
    <s v="USADO"/>
    <m/>
    <s v="CD KRAKEN FILARMONICO"/>
    <m/>
    <n v="1365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80"/>
    <s v="USADO"/>
    <m/>
    <s v="CD KRAKEN FILARMONICO"/>
    <m/>
    <n v="1366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81"/>
    <s v="USADO"/>
    <m/>
    <s v="CD KRAKEN FILARMONICO"/>
    <m/>
    <n v="1367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82"/>
    <s v="USADO"/>
    <m/>
    <s v="CD KRAKEN FILARMONICO"/>
    <m/>
    <n v="1368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83"/>
    <s v="USADO"/>
    <m/>
    <s v="CD KRAKEN FILARMONICO"/>
    <m/>
    <n v="1369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84"/>
    <s v="USADO"/>
    <m/>
    <s v="CD KRAKEN FILARMONICO"/>
    <m/>
    <n v="1370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85"/>
    <s v="USADO"/>
    <m/>
    <s v="CD KRAKEN FILARMONICO"/>
    <m/>
    <n v="1371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86"/>
    <s v="USADO"/>
    <m/>
    <s v="CD KRAKEN FILARMONICO"/>
    <m/>
    <n v="1372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87"/>
    <s v="USADO"/>
    <m/>
    <s v="CD KRAKEN FILARMONICO"/>
    <m/>
    <n v="1373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88"/>
    <s v="USADO"/>
    <m/>
    <s v="CD KRAKEN FILARMONICO"/>
    <m/>
    <n v="1374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599"/>
    <s v="CD"/>
    <n v="589"/>
    <s v="USADO"/>
    <m/>
    <s v="CD KRAKEN FILARMONICO"/>
    <m/>
    <n v="1375"/>
    <m/>
    <s v="DE"/>
    <n v="2960.32"/>
    <n v="2960.32"/>
    <s v="1-9-10-01-018"/>
    <s v="3-1-45-12"/>
    <n v="0"/>
    <n v="0"/>
    <x v="174"/>
    <d v="2012-06-01T00:00:00"/>
    <x v="0"/>
  </r>
  <r>
    <n v="241"/>
    <s v="9.1 ELEMENTOS MUSICALES"/>
    <n v="1600"/>
    <s v="DVD"/>
    <n v="590"/>
    <s v="USADO"/>
    <m/>
    <s v="DVD MAHLER"/>
    <m/>
    <n v="1376"/>
    <m/>
    <s v="DE"/>
    <n v="4977.5600000000004"/>
    <n v="4977.5600000000004"/>
    <s v="1-9-10-01-018"/>
    <s v="3-1-45-12"/>
    <n v="0"/>
    <n v="0"/>
    <x v="175"/>
    <d v="2012-06-01T00:00:00"/>
    <x v="0"/>
  </r>
  <r>
    <n v="241"/>
    <s v="9.1 ELEMENTOS MUSICALES"/>
    <n v="1600"/>
    <s v="DVD"/>
    <n v="591"/>
    <s v="USADO"/>
    <m/>
    <s v="DVD MAHLER"/>
    <m/>
    <n v="1377"/>
    <m/>
    <s v="DE"/>
    <n v="4977.5600000000004"/>
    <n v="4977.5600000000004"/>
    <s v="1-9-10-01-018"/>
    <s v="3-1-45-12"/>
    <n v="0"/>
    <n v="0"/>
    <x v="175"/>
    <d v="2012-06-01T00:00:00"/>
    <x v="0"/>
  </r>
  <r>
    <n v="241"/>
    <s v="9.1 ELEMENTOS MUSICALES"/>
    <n v="1600"/>
    <s v="DVD"/>
    <n v="592"/>
    <s v="USADO"/>
    <m/>
    <s v="DVD MAHLER"/>
    <m/>
    <n v="1378"/>
    <m/>
    <s v="DE"/>
    <n v="4977.5600000000004"/>
    <n v="4977.5600000000004"/>
    <s v="1-9-10-01-018"/>
    <s v="3-1-45-12"/>
    <n v="0"/>
    <n v="0"/>
    <x v="175"/>
    <d v="2012-06-01T00:00:00"/>
    <x v="0"/>
  </r>
  <r>
    <n v="241"/>
    <s v="9.1 ELEMENTOS MUSICALES"/>
    <n v="1600"/>
    <s v="DVD"/>
    <n v="593"/>
    <s v="USADO"/>
    <m/>
    <s v="DVD MAHLER"/>
    <m/>
    <n v="1379"/>
    <m/>
    <s v="DE"/>
    <n v="4977.5600000000004"/>
    <n v="4977.5600000000004"/>
    <s v="1-9-10-01-018"/>
    <s v="3-1-45-12"/>
    <n v="0"/>
    <n v="0"/>
    <x v="175"/>
    <d v="2012-06-01T00:00:00"/>
    <x v="0"/>
  </r>
  <r>
    <n v="241"/>
    <s v="9.1 ELEMENTOS MUSICALES"/>
    <n v="1600"/>
    <s v="DVD"/>
    <n v="594"/>
    <s v="USADO"/>
    <m/>
    <s v="DVD MAHLER"/>
    <m/>
    <n v="1380"/>
    <m/>
    <s v="DE"/>
    <n v="4977.5600000000004"/>
    <n v="4977.5600000000004"/>
    <s v="1-9-10-01-018"/>
    <s v="3-1-45-12"/>
    <n v="0"/>
    <n v="0"/>
    <x v="175"/>
    <d v="2012-06-01T00:00:00"/>
    <x v="0"/>
  </r>
  <r>
    <n v="241"/>
    <s v="9.1 ELEMENTOS MUSICALES"/>
    <n v="1600"/>
    <s v="DVD"/>
    <n v="595"/>
    <s v="USADO"/>
    <m/>
    <s v="DVD MAHLER"/>
    <m/>
    <n v="1381"/>
    <m/>
    <s v="DE"/>
    <n v="4977.5600000000004"/>
    <n v="4977.5600000000004"/>
    <s v="1-9-10-01-018"/>
    <s v="3-1-45-12"/>
    <n v="0"/>
    <n v="0"/>
    <x v="175"/>
    <d v="2012-06-01T00:00:00"/>
    <x v="0"/>
  </r>
  <r>
    <n v="241"/>
    <s v="9.1 ELEMENTOS MUSICALES"/>
    <n v="1600"/>
    <s v="DVD"/>
    <n v="596"/>
    <s v="USADO"/>
    <m/>
    <s v="DVD MAHLER"/>
    <m/>
    <n v="1382"/>
    <m/>
    <s v="DE"/>
    <n v="28231.5"/>
    <n v="28231.5"/>
    <s v="1-9-10-01-018"/>
    <s v="3-1-45-12"/>
    <n v="0"/>
    <n v="0"/>
    <x v="176"/>
    <d v="2012-06-01T00:00:00"/>
    <x v="0"/>
  </r>
  <r>
    <n v="241"/>
    <s v="9.1 ELEMENTOS MUSICALES"/>
    <n v="1600"/>
    <s v="DVD"/>
    <n v="597"/>
    <s v="USADO"/>
    <m/>
    <s v="DVD MAHLER"/>
    <m/>
    <n v="1383"/>
    <m/>
    <s v="DE"/>
    <n v="28231.5"/>
    <n v="28231.5"/>
    <s v="1-9-10-01-018"/>
    <s v="3-1-45-12"/>
    <n v="0"/>
    <n v="0"/>
    <x v="176"/>
    <d v="2012-06-01T00:00:00"/>
    <x v="0"/>
  </r>
  <r>
    <n v="241"/>
    <s v="9.1 ELEMENTOS MUSICALES"/>
    <n v="1600"/>
    <s v="DVD"/>
    <n v="598"/>
    <s v="USADO"/>
    <m/>
    <s v="DVD MAHLER"/>
    <m/>
    <n v="1384"/>
    <m/>
    <s v="DE"/>
    <n v="28231.5"/>
    <n v="28231.5"/>
    <s v="1-9-10-01-018"/>
    <s v="3-1-45-12"/>
    <n v="0"/>
    <n v="0"/>
    <x v="176"/>
    <d v="2012-06-01T00:00:00"/>
    <x v="0"/>
  </r>
  <r>
    <n v="241"/>
    <s v="9.1 ELEMENTOS MUSICALES"/>
    <n v="1600"/>
    <s v="DVD"/>
    <n v="599"/>
    <s v="USADO"/>
    <m/>
    <s v="DVD MAHLER"/>
    <m/>
    <n v="1385"/>
    <m/>
    <s v="DE"/>
    <n v="28231.5"/>
    <n v="28231.5"/>
    <s v="1-9-10-01-018"/>
    <s v="3-1-45-12"/>
    <n v="0"/>
    <n v="0"/>
    <x v="176"/>
    <d v="2012-06-01T00:00:00"/>
    <x v="0"/>
  </r>
  <r>
    <n v="241"/>
    <s v="9.1 ELEMENTOS MUSICALES"/>
    <n v="1600"/>
    <s v="DVD"/>
    <n v="600"/>
    <s v="USADO"/>
    <m/>
    <s v="DVD MAHLER"/>
    <m/>
    <n v="1386"/>
    <m/>
    <s v="DE"/>
    <n v="28231.5"/>
    <n v="28231.5"/>
    <s v="1-9-10-01-018"/>
    <s v="3-1-45-12"/>
    <n v="0"/>
    <n v="0"/>
    <x v="176"/>
    <d v="2012-06-01T00:00:00"/>
    <x v="0"/>
  </r>
  <r>
    <n v="241"/>
    <s v="9.1 ELEMENTOS MUSICALES"/>
    <n v="1600"/>
    <s v="DVD"/>
    <n v="601"/>
    <s v="USADO"/>
    <m/>
    <s v="DVD MAHLER"/>
    <m/>
    <n v="1387"/>
    <m/>
    <s v="DE"/>
    <n v="28231.5"/>
    <n v="28231.5"/>
    <s v="1-9-10-01-018"/>
    <s v="3-1-45-12"/>
    <n v="0"/>
    <n v="0"/>
    <x v="176"/>
    <d v="2012-06-01T00:00:00"/>
    <x v="0"/>
  </r>
  <r>
    <n v="241"/>
    <s v="9.1 ELEMENTOS MUSICALES"/>
    <n v="1600"/>
    <s v="DVD"/>
    <n v="602"/>
    <s v="USADO"/>
    <m/>
    <s v="DVD MAHLER"/>
    <m/>
    <n v="1388"/>
    <m/>
    <s v="DE"/>
    <n v="28231.5"/>
    <n v="28231.5"/>
    <s v="1-9-10-01-018"/>
    <s v="3-1-45-12"/>
    <n v="0"/>
    <n v="0"/>
    <x v="176"/>
    <d v="2012-06-01T00:00:00"/>
    <x v="0"/>
  </r>
  <r>
    <n v="241"/>
    <s v="9.1 ELEMENTOS MUSICALES"/>
    <n v="1600"/>
    <s v="DVD"/>
    <n v="603"/>
    <s v="USADO"/>
    <m/>
    <s v="DVD MAHLER"/>
    <m/>
    <n v="1389"/>
    <m/>
    <s v="DE"/>
    <n v="28231.5"/>
    <n v="28231.5"/>
    <s v="1-9-10-01-018"/>
    <s v="3-1-45-12"/>
    <n v="0"/>
    <n v="0"/>
    <x v="176"/>
    <d v="2012-06-01T00:00:00"/>
    <x v="0"/>
  </r>
  <r>
    <n v="241"/>
    <s v="9.1 ELEMENTOS MUSICALES"/>
    <n v="1600"/>
    <s v="DVD"/>
    <n v="604"/>
    <s v="USADO"/>
    <m/>
    <s v="DVD MAHLER"/>
    <m/>
    <n v="1390"/>
    <m/>
    <s v="DE"/>
    <n v="28231.5"/>
    <n v="28231.5"/>
    <s v="1-9-10-01-018"/>
    <s v="3-1-45-12"/>
    <n v="0"/>
    <n v="0"/>
    <x v="176"/>
    <d v="2012-06-01T00:00:00"/>
    <x v="0"/>
  </r>
  <r>
    <n v="226"/>
    <s v="5.1 TERRESTRE"/>
    <n v="1267"/>
    <s v="VEHICULO"/>
    <n v="605"/>
    <s v="USADO"/>
    <m/>
    <s v="CHEVROLET CAPTIVA SPORT 2LT AW"/>
    <s v="D 3.0L AT"/>
    <n v="1391"/>
    <m/>
    <s v="DE"/>
    <n v="71400000"/>
    <n v="71400000"/>
    <s v="1-6-37-11-002"/>
    <s v="1-6-37-11"/>
    <n v="71400000"/>
    <n v="60375888.324873097"/>
    <x v="177"/>
    <d v="2012-07-11T00:00:00"/>
    <x v="7"/>
  </r>
  <r>
    <n v="220"/>
    <s v="1.7 EQUIPOS DE CENTROS DE CONTROL"/>
    <n v="1003"/>
    <s v="UNIDAD DE AIRE ACONDICIONADO"/>
    <n v="606"/>
    <s v="USADO"/>
    <m/>
    <s v="AIRE ACONDICIONADO Y ADECUAC. "/>
    <s v="CENTRO COMPUTO"/>
    <n v="1393"/>
    <m/>
    <s v="DE"/>
    <n v="14580000"/>
    <n v="14580000"/>
    <s v="1-6-55-11"/>
    <s v="1-6-55-11"/>
    <n v="14580000"/>
    <n v="6630904.1095890412"/>
    <x v="178"/>
    <d v="2012-07-18T00:00:00"/>
    <x v="1"/>
  </r>
  <r>
    <n v="241"/>
    <s v="9.1 ELEMENTOS MUSICALES"/>
    <n v="1622"/>
    <s v="PARTITURAS"/>
    <n v="607"/>
    <s v="USADO"/>
    <m/>
    <s v="PARTITURA OBERTURA RUY BLAS DE"/>
    <s v=" FELIX MENDELSSOHN"/>
    <n v="1394"/>
    <m/>
    <s v="DE"/>
    <n v="908245"/>
    <n v="908245"/>
    <s v="1-9-60-90-003"/>
    <s v="3-1-45-12"/>
    <n v="0"/>
    <n v="0"/>
    <x v="179"/>
    <d v="2012-08-03T00:00:00"/>
    <x v="0"/>
  </r>
  <r>
    <n v="241"/>
    <s v="9.1 ELEMENTOS MUSICALES"/>
    <n v="1622"/>
    <s v="PARTITURAS"/>
    <n v="608"/>
    <s v="USADO"/>
    <m/>
    <s v="PARTITURA OBERTURA NOVIA VENDI"/>
    <s v="DA DE BEDRICH SME"/>
    <n v="1395"/>
    <m/>
    <s v="DE"/>
    <n v="928400"/>
    <n v="928400"/>
    <s v="1-9-60-90-003"/>
    <s v="3-1-45-12"/>
    <n v="0"/>
    <n v="0"/>
    <x v="180"/>
    <d v="2012-08-03T00:00:00"/>
    <x v="0"/>
  </r>
  <r>
    <n v="241"/>
    <s v="9.1 ELEMENTOS MUSICALES"/>
    <n v="1622"/>
    <s v="PARTITURAS"/>
    <n v="609"/>
    <s v="USADO"/>
    <m/>
    <s v="PARTITURA SINFONIA NO.7 DE ANT"/>
    <s v="ON DVORAK"/>
    <n v="1396"/>
    <m/>
    <s v="DE"/>
    <n v="1239902"/>
    <n v="1239902"/>
    <s v="1-9-60-90-003"/>
    <s v="3-1-45-12"/>
    <n v="0"/>
    <n v="0"/>
    <x v="181"/>
    <d v="2012-08-03T00:00:00"/>
    <x v="0"/>
  </r>
  <r>
    <n v="241"/>
    <s v="9.1 ELEMENTOS MUSICALES"/>
    <n v="1622"/>
    <s v="PARTITURAS"/>
    <n v="610"/>
    <s v="USADO"/>
    <m/>
    <s v="PARTITURA SINFONIA NO. 5 DE CA"/>
    <s v="RL NIELSEN"/>
    <n v="1397"/>
    <m/>
    <s v="DE"/>
    <n v="1594161"/>
    <n v="1594161"/>
    <s v="1-9-60-90-003"/>
    <s v="1-6-81-06"/>
    <n v="0"/>
    <n v="863030.72219178081"/>
    <x v="182"/>
    <d v="2012-08-03T00:00:00"/>
    <x v="0"/>
  </r>
  <r>
    <n v="225"/>
    <s v="4.2 EQUIPO DE COMPUTACION"/>
    <n v="1245"/>
    <s v="TARJETA"/>
    <n v="611"/>
    <s v="USADO"/>
    <d v="2017-12-12T00:00:00"/>
    <s v="TARJETA X16 SERIAL 1LBCL068066"/>
    <m/>
    <n v="1398"/>
    <m/>
    <s v="DE"/>
    <n v="602405.66"/>
    <n v="602405.66"/>
    <s v="1-6-70-02-001"/>
    <s v="3-1-45-06"/>
    <n v="11155.66"/>
    <n v="0"/>
    <x v="183"/>
    <d v="2012-09-18T00:00:00"/>
    <x v="3"/>
  </r>
  <r>
    <n v="225"/>
    <s v="4.2 EQUIPO DE COMPUTACION"/>
    <n v="1245"/>
    <s v="TARJETA"/>
    <n v="612"/>
    <s v="USADO"/>
    <d v="2017-12-12T00:00:00"/>
    <s v="TARJETA X16 SERIAL 1LBCL068084"/>
    <m/>
    <n v="1399"/>
    <m/>
    <s v="DE"/>
    <n v="602405.66"/>
    <n v="602405.66"/>
    <s v="1-6-70-02-001"/>
    <s v="3-1-45-06"/>
    <n v="11155.66"/>
    <n v="0"/>
    <x v="183"/>
    <d v="2012-09-18T00:00:00"/>
    <x v="3"/>
  </r>
  <r>
    <n v="241"/>
    <s v="9.1 ELEMENTOS MUSICALES"/>
    <n v="1622"/>
    <s v="PARTITURAS"/>
    <n v="613"/>
    <s v="USADO"/>
    <m/>
    <s v="BLOCH ENEST .CONCIERTO GROSSO "/>
    <s v="PARA ORQUESTA CUERDAS Y PIANO-"/>
    <n v="14"/>
    <m/>
    <s v="DE"/>
    <n v="2207.4299999999998"/>
    <n v="2207.4299999999998"/>
    <s v="1-9-60-90-003"/>
    <s v="3-1-45-12"/>
    <n v="0"/>
    <n v="0"/>
    <x v="0"/>
    <d v="1984-01-01T00:00:00"/>
    <x v="0"/>
  </r>
  <r>
    <n v="225"/>
    <s v="4.2 EQUIPO DE COMPUTACION"/>
    <n v="1245"/>
    <s v="TARJETA"/>
    <n v="614"/>
    <s v="USADO"/>
    <d v="2017-12-12T00:00:00"/>
    <s v="TARJETA X16 SERIAL 1LBCL068085"/>
    <m/>
    <n v="1400"/>
    <m/>
    <s v="DE"/>
    <n v="602405.66"/>
    <n v="602405.66"/>
    <s v="1-6-70-02-001"/>
    <s v="3-1-45-06"/>
    <n v="11155.66"/>
    <n v="0"/>
    <x v="183"/>
    <d v="2012-09-18T00:00:00"/>
    <x v="3"/>
  </r>
  <r>
    <n v="224"/>
    <s v="4.1 EQUIPO DE COMUNICACION"/>
    <n v="1686"/>
    <s v="CORREO DE VOZ"/>
    <n v="615"/>
    <s v="USADO"/>
    <d v="2017-12-12T00:00:00"/>
    <s v="CORREO DE VOZ 1LCCK003453"/>
    <m/>
    <n v="1401"/>
    <m/>
    <s v="DE"/>
    <n v="1516858.08"/>
    <n v="1516858.08"/>
    <s v="1-6-70-01"/>
    <s v="1-6-70-01"/>
    <n v="28089.96"/>
    <n v="668387.23616438359"/>
    <x v="184"/>
    <d v="2012-09-18T00:00:00"/>
    <x v="3"/>
  </r>
  <r>
    <n v="225"/>
    <s v="4.2 EQUIPO DE COMPUTACION"/>
    <n v="1245"/>
    <s v="TARJETA"/>
    <n v="616"/>
    <s v="USADO"/>
    <d v="2017-12-12T00:00:00"/>
    <s v="TARJETA DE EXPANSION SERIE 6GB"/>
    <s v="SA001663"/>
    <n v="1402"/>
    <m/>
    <s v="DE"/>
    <n v="1093384.94"/>
    <n v="1093384.94"/>
    <s v="1-6-70-02-001"/>
    <s v="3-1-45-06"/>
    <n v="20247.87"/>
    <n v="0"/>
    <x v="185"/>
    <d v="2012-09-18T00:00:00"/>
    <x v="3"/>
  </r>
  <r>
    <n v="224"/>
    <s v="4.1 EQUIPO DE COMUNICACION"/>
    <n v="1247"/>
    <s v="TELEFONO"/>
    <n v="617"/>
    <s v="USADO"/>
    <m/>
    <s v="TELEFONO PANASONIC SERIAL OLAC"/>
    <s v="D048181"/>
    <n v="1403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18"/>
    <s v="USADO"/>
    <m/>
    <s v="TELEFONO PANASONIC SERIAL OLAC"/>
    <s v="D048182"/>
    <n v="1404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19"/>
    <s v="USADO"/>
    <m/>
    <s v="TELEFONO PANASONIC SERIAL OLAC"/>
    <s v="D048183"/>
    <n v="1405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20"/>
    <s v="USADO"/>
    <m/>
    <s v="TELEFONO PANASONIC SERIAL OLAC"/>
    <s v="D048457"/>
    <n v="1406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21"/>
    <s v="USADO"/>
    <m/>
    <s v="TELEFONO PANASONIC SERIAL OLAC"/>
    <s v="D048458"/>
    <n v="1407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22"/>
    <s v="USADO"/>
    <m/>
    <s v="TELEFONO PANASONIC SERIAL OLAC"/>
    <s v="D048459"/>
    <n v="1408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23"/>
    <s v="USADO"/>
    <m/>
    <s v="TELEFONO PANASONIC SERIAL OLAC"/>
    <s v="D048468"/>
    <n v="1409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24"/>
    <s v="USADO"/>
    <m/>
    <s v="TELEFONO PANASONIC SERIAL OLAC"/>
    <s v="D048469"/>
    <n v="1410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25"/>
    <s v="USADO"/>
    <m/>
    <s v="TELEFONO PANASONIC SERIAL OLAC"/>
    <s v="D048470"/>
    <n v="1411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26"/>
    <s v="USADO"/>
    <m/>
    <s v="TELEFONO PANASONIC SERIAL OLAC"/>
    <s v="D048502"/>
    <n v="1412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27"/>
    <s v="USADO"/>
    <m/>
    <s v="TELEFONO PANASONIC SERIAL OLAC"/>
    <s v="D048503"/>
    <n v="1413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28"/>
    <s v="INSERVIBLE"/>
    <m/>
    <s v="TELEFONO PANASONIC SERIAL OLAC"/>
    <s v="D048501"/>
    <n v="1414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29"/>
    <s v="INSERVIBLE"/>
    <m/>
    <s v="TELEFONO PANASONIC SERIAL OLAC"/>
    <s v="D038014"/>
    <n v="1415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30"/>
    <s v="INSERVIBLE"/>
    <m/>
    <s v="TELEFONO PANASONIC SERIAL OLAC"/>
    <s v="D038015"/>
    <n v="1416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31"/>
    <s v="USADO"/>
    <m/>
    <s v="TELEFONO PANASONIC SERIAL OLAC"/>
    <s v="D038016"/>
    <n v="1417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32"/>
    <s v="USADO"/>
    <m/>
    <s v="TELEFONO PANASONIC SERIAL OLAC"/>
    <s v="D038023"/>
    <n v="1418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33"/>
    <s v="USADO"/>
    <m/>
    <s v="TELEFONO PANASONIC SERIAL OLAC"/>
    <s v="D038024"/>
    <n v="1419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34"/>
    <s v="USADO"/>
    <m/>
    <s v="TELEFONO PANASONIC SERIAL OLAC"/>
    <s v="D038025"/>
    <n v="1420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35"/>
    <s v="USADO"/>
    <m/>
    <s v="TELEFONO PANASONIC SERIAL OLAC"/>
    <s v="D038061"/>
    <n v="1421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36"/>
    <s v="USADO"/>
    <m/>
    <s v="TELEFONO PANASONIC SERIAL OLAC"/>
    <s v="D038063"/>
    <n v="1422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37"/>
    <s v="USADO"/>
    <m/>
    <s v="TELEFONO PANASONIC SERIAL OLAC"/>
    <s v="D038064"/>
    <n v="1423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38"/>
    <s v="USADO"/>
    <m/>
    <s v="TELEFONO PANASONIC SERIAL OLAC"/>
    <s v="D038071"/>
    <n v="1424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39"/>
    <s v="USADO"/>
    <m/>
    <s v="TELEFONO PANASONIC SERIAL OLAC"/>
    <s v="D038075"/>
    <n v="1425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40"/>
    <s v="USADO"/>
    <m/>
    <s v="TELEFONO PANASONIC SERIAL OLAC"/>
    <s v="D038076"/>
    <n v="1426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41"/>
    <s v="INSERVIBLE"/>
    <m/>
    <s v="TELEFONO PANASONIC SERIAL OLAC"/>
    <s v="D038077"/>
    <n v="1427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42"/>
    <s v="USADO"/>
    <m/>
    <s v="TELEFONO PANASONIC SERIAL OLAC"/>
    <s v="D038078"/>
    <n v="1428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43"/>
    <s v="USADO"/>
    <m/>
    <s v="TELEFONO PANASONIC SERIAL OLAC"/>
    <s v="D038079"/>
    <n v="1429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44"/>
    <s v="USADO"/>
    <m/>
    <s v="TELEFONO PANASONIC SERIAL OLAC"/>
    <s v="D038104"/>
    <n v="1430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45"/>
    <s v="USADO"/>
    <m/>
    <s v="TELEFONO PANASONIC SERIAL OLAC"/>
    <s v="D038105"/>
    <n v="1431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46"/>
    <s v="USADO"/>
    <m/>
    <s v="TELEFONO PANASONIC SERIAL OLAC"/>
    <s v="D038106"/>
    <n v="1432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47"/>
    <s v="USADO"/>
    <m/>
    <s v="TELEFONO PANASONIC SERIAL OLAC"/>
    <s v="D038147"/>
    <n v="1433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48"/>
    <s v="USADO"/>
    <m/>
    <s v="TELEFONO PANASONIC SERIAL OLAC"/>
    <s v="D038148"/>
    <n v="1434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49"/>
    <s v="USADO"/>
    <m/>
    <s v="TELEFONO PANASONIC SERIAL OLAC"/>
    <s v="D038149"/>
    <n v="1435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50"/>
    <s v="USADO"/>
    <m/>
    <s v="TELEFONO PANASONIC SERIAL OLAC"/>
    <s v="D041356"/>
    <n v="1436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51"/>
    <s v="USADO"/>
    <m/>
    <s v="TELEFONO PANASONIC SERIAL OLAC"/>
    <s v="D041357"/>
    <n v="1437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52"/>
    <s v="USADO"/>
    <m/>
    <s v="TELEFONO PANASONIC SERIAL OLAC"/>
    <s v="D041358"/>
    <n v="1438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53"/>
    <s v="INSERVIBLE"/>
    <m/>
    <s v="TELEFONO PANASONIC SERIAL OLAC"/>
    <s v="D041800"/>
    <n v="1439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54"/>
    <s v="USADO"/>
    <m/>
    <s v="TELEFONO PANASONIC SERIAL OLAC"/>
    <s v="D041801"/>
    <n v="1440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55"/>
    <s v="USADO"/>
    <m/>
    <s v="TELEFONO PANASONIC SERIAL OLAC"/>
    <s v="D041803"/>
    <n v="1441"/>
    <m/>
    <s v="CC"/>
    <n v="214343.9"/>
    <n v="214343.9"/>
    <s v="5-1-11-15-003"/>
    <s v="5-1-11-14-004"/>
    <n v="0"/>
    <n v="0"/>
    <x v="186"/>
    <d v="2012-09-18T00:00:00"/>
    <x v="3"/>
  </r>
  <r>
    <n v="224"/>
    <s v="4.1 EQUIPO DE COMUNICACION"/>
    <n v="1247"/>
    <s v="TELEFONO"/>
    <n v="656"/>
    <s v="USADO"/>
    <m/>
    <s v="TELEFONO PANASONIC SERIAL OLAC"/>
    <s v="D059224"/>
    <n v="1442"/>
    <m/>
    <s v="CC"/>
    <n v="214343.9"/>
    <n v="214343.9"/>
    <s v="5-1-11-15-003"/>
    <s v="5-1-11-14-004"/>
    <n v="0"/>
    <n v="0"/>
    <x v="186"/>
    <d v="2012-09-18T00:00:00"/>
    <x v="3"/>
  </r>
  <r>
    <n v="225"/>
    <s v="4.2 EQUIPO DE COMPUTACION"/>
    <n v="1265"/>
    <s v="UPS"/>
    <n v="657"/>
    <s v="USADO"/>
    <m/>
    <s v="UPS TRIFASICO 20 KVA SERIE 324"/>
    <s v="13PW"/>
    <n v="1443"/>
    <m/>
    <s v="DE"/>
    <n v="22968711"/>
    <n v="22968711"/>
    <s v="1-6-35-04-002-001"/>
    <s v="1-6-35-04"/>
    <n v="0"/>
    <n v="19315735.176470589"/>
    <x v="187"/>
    <d v="2012-09-18T00:00:00"/>
    <x v="3"/>
  </r>
  <r>
    <n v="222"/>
    <s v="3.1 MUEBLES Y ENSERES"/>
    <n v="1010"/>
    <s v="ARCHIVADOR (FIJO O RODANTE)"/>
    <n v="658"/>
    <s v="USADO"/>
    <d v="2015-01-09T00:00:00"/>
    <s v="ARCHIVADOR RODANTE"/>
    <m/>
    <n v="1444"/>
    <m/>
    <s v="DE"/>
    <n v="1474823.66"/>
    <n v="1474823.66"/>
    <s v="1-6-65-01"/>
    <s v="3-1-45-06"/>
    <n v="585080.76"/>
    <n v="0"/>
    <x v="188"/>
    <d v="2012-10-04T00:00:00"/>
    <x v="6"/>
  </r>
  <r>
    <n v="222"/>
    <s v="3.1 MUEBLES Y ENSERES"/>
    <n v="1010"/>
    <s v="ARCHIVADOR (FIJO O RODANTE)"/>
    <n v="659"/>
    <s v="USADO"/>
    <m/>
    <s v="ARCHIVO RODANTE COMPACTO 4UDC"/>
    <m/>
    <n v="1445"/>
    <m/>
    <s v="CC"/>
    <n v="283350"/>
    <n v="283350"/>
    <s v="5-1-11-15-002"/>
    <s v="5-1-11-14-003"/>
    <n v="0"/>
    <n v="0"/>
    <x v="189"/>
    <d v="2012-10-04T00:00:00"/>
    <x v="6"/>
  </r>
  <r>
    <n v="222"/>
    <s v="3.1 MUEBLES Y ENSERES"/>
    <n v="1010"/>
    <s v="ARCHIVADOR (FIJO O RODANTE)"/>
    <n v="660"/>
    <s v="USADO"/>
    <m/>
    <s v="ARCHIVADOR  DE CUATRO CAJONES"/>
    <m/>
    <n v="1446"/>
    <m/>
    <s v="CC"/>
    <n v="63982.7"/>
    <n v="63982.7"/>
    <s v="5-1-11-15-002"/>
    <s v="5-1-11-14-003"/>
    <n v="0"/>
    <n v="0"/>
    <x v="190"/>
    <d v="2012-10-04T00:00:00"/>
    <x v="6"/>
  </r>
  <r>
    <n v="223"/>
    <s v="3.2 EQUIPO Y MAQUINA DE OFICINA"/>
    <n v="1687"/>
    <s v="DESTRUCTORA DE PAPEL"/>
    <n v="661"/>
    <s v="USADO"/>
    <d v="2015-11-13T00:00:00"/>
    <s v="DESTRUCTORA ALEMANA 2604 4MM"/>
    <m/>
    <n v="1447"/>
    <m/>
    <s v="DE"/>
    <n v="2294599"/>
    <n v="2294599"/>
    <s v="1-6-65-02"/>
    <s v="1-6-65-02"/>
    <n v="994326.2"/>
    <n v="1002708.3301369863"/>
    <x v="191"/>
    <d v="2012-10-04T00:00:00"/>
    <x v="3"/>
  </r>
  <r>
    <n v="224"/>
    <s v="4.1 EQUIPO DE COMUNICACION"/>
    <n v="1247"/>
    <s v="TELEFONO"/>
    <n v="662"/>
    <s v="INSERVIBLE"/>
    <m/>
    <s v="CELULAR"/>
    <m/>
    <m/>
    <m/>
    <s v="DE"/>
    <n v="659844"/>
    <n v="659844"/>
    <s v="1-6-37-10-001"/>
    <s v="3-1-45-06"/>
    <n v="659844"/>
    <n v="0"/>
    <x v="192"/>
    <d v="2012-11-06T00:00:00"/>
    <x v="3"/>
  </r>
  <r>
    <n v="241"/>
    <s v="9.1 ELEMENTOS MUSICALES"/>
    <n v="1622"/>
    <s v="PARTITURAS"/>
    <n v="663"/>
    <s v="USADO"/>
    <d v="2015-11-04T00:00:00"/>
    <s v="ARREGLO VILLANCICO NOCHE DE PA"/>
    <s v="Z"/>
    <n v="1449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64"/>
    <s v="USADO"/>
    <d v="2015-11-04T00:00:00"/>
    <s v="ARREGLO VILLANCICO JOY TO THE "/>
    <s v="WORD"/>
    <n v="1450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65"/>
    <s v="USADO"/>
    <d v="2015-11-04T00:00:00"/>
    <s v="ARREGLO VILLANCICO TUTAINA"/>
    <m/>
    <n v="1451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66"/>
    <s v="USADO"/>
    <d v="2015-11-04T00:00:00"/>
    <s v="ARREGLO VILLANCICO DONDE SERA "/>
    <s v="PASTORES"/>
    <n v="1452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67"/>
    <s v="USADO"/>
    <d v="2015-11-04T00:00:00"/>
    <s v="ARREGLO VILLANCICO NOCHE DE PA"/>
    <s v="Z"/>
    <n v="1453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68"/>
    <s v="USADO"/>
    <d v="2015-11-04T00:00:00"/>
    <s v="ARREGLO VILLANCICO NANITA NANA"/>
    <m/>
    <n v="1454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69"/>
    <s v="USADO"/>
    <d v="2015-11-04T00:00:00"/>
    <s v="ARREGLO VILLANCICO TUTAINA"/>
    <m/>
    <n v="1455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70"/>
    <s v="USADO"/>
    <d v="2015-11-04T00:00:00"/>
    <s v="ARREGLO VILLANCICO ADESTES FID"/>
    <s v="ELES"/>
    <n v="1456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71"/>
    <s v="USADO"/>
    <d v="2015-11-04T00:00:00"/>
    <s v="ARREGLO VILLANCICO NOCHE DE PA"/>
    <s v="Z"/>
    <n v="1457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72"/>
    <s v="USADO"/>
    <d v="2015-11-04T00:00:00"/>
    <s v="ARREGLO VILLANCICO CASCABEL JI"/>
    <s v="NGLE BELLS"/>
    <n v="1458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73"/>
    <s v="USADO"/>
    <d v="2015-11-04T00:00:00"/>
    <s v="ARREGLO VILLANCICO TUTAINA"/>
    <m/>
    <n v="1459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74"/>
    <s v="USADO"/>
    <d v="2015-11-04T00:00:00"/>
    <s v="ARREGLO VILLANCICO BURRITO SAB"/>
    <s v="ANERO"/>
    <n v="1460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75"/>
    <s v="USADO"/>
    <d v="2015-11-04T00:00:00"/>
    <s v="ARREGLO VILLANCICO NOCHE DE PA"/>
    <s v="Z"/>
    <n v="1462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76"/>
    <s v="USADO"/>
    <d v="2015-11-04T00:00:00"/>
    <s v="ARREGLO VILLANCICO BURRITO SAB"/>
    <s v="ANERO"/>
    <n v="1463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77"/>
    <s v="USADO"/>
    <d v="2015-11-04T00:00:00"/>
    <s v="ARREGLO VILLANCICO CASCABEL JI"/>
    <s v="NGLE BELLS"/>
    <n v="1464"/>
    <m/>
    <s v="DE"/>
    <n v="2000000"/>
    <n v="2000000"/>
    <s v="1-9-60-90-003"/>
    <s v="1-6-81-06"/>
    <n v="0"/>
    <n v="1017534.2465753425"/>
    <x v="193"/>
    <d v="2012-11-30T00:00:00"/>
    <x v="0"/>
  </r>
  <r>
    <n v="241"/>
    <s v="9.1 ELEMENTOS MUSICALES"/>
    <n v="1622"/>
    <s v="PARTITURAS"/>
    <n v="678"/>
    <s v="USADO"/>
    <d v="2015-11-04T00:00:00"/>
    <s v="ARREGLO VILLANCICO BUM ZA BA D"/>
    <s v="A"/>
    <n v="1465"/>
    <m/>
    <s v="DE"/>
    <n v="2000000"/>
    <n v="2000000"/>
    <s v="1-9-60-90-003"/>
    <s v="1-6-81-06"/>
    <n v="0"/>
    <n v="1017534.2465753425"/>
    <x v="193"/>
    <d v="2012-11-30T00:00:00"/>
    <x v="0"/>
  </r>
  <r>
    <n v="222"/>
    <s v="3.1 MUEBLES Y ENSERES"/>
    <n v="1233"/>
    <s v="SILLA"/>
    <n v="679"/>
    <s v="USADO"/>
    <m/>
    <s v="SILLA  PARA ORQUESTA INTERVAL "/>
    <s v="ORCHESTRA CONCERT"/>
    <n v="1466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80"/>
    <s v="USADO"/>
    <m/>
    <s v="SILLA  PARA ORQUESTA INTERVAL "/>
    <s v="ORCHESTRA CONCERT"/>
    <n v="1467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81"/>
    <s v="USADO"/>
    <m/>
    <s v="SILLA  PARA ORQUESTA INTERVAL "/>
    <s v="ORCHESTRA CONCERT"/>
    <n v="1468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82"/>
    <s v="USADO"/>
    <m/>
    <s v="SILLA  PARA ORQUESTA INTERVAL "/>
    <s v="ORCHESTRA CONCERT"/>
    <n v="1469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83"/>
    <s v="USADO"/>
    <m/>
    <s v="SILLA  PARA ORQUESTA INTERVAL "/>
    <s v="ORCHESTRA CONCERT"/>
    <n v="1470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84"/>
    <s v="USADO"/>
    <m/>
    <s v="SILLA  PARA ORQUESTA INTERVAL "/>
    <s v="ORCHESTRA CONCERT"/>
    <n v="1471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85"/>
    <s v="USADO"/>
    <m/>
    <s v="SILLA  PARA ORQUESTA INTERVAL "/>
    <s v="ORCHESTRA CONCERT"/>
    <n v="1472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86"/>
    <s v="USADO"/>
    <m/>
    <s v="SILLA  PARA ORQUESTA INTERVAL "/>
    <s v="ORCHESTRA CONCERT"/>
    <n v="1473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87"/>
    <s v="USADO"/>
    <m/>
    <s v="SILLA  PARA ORQUESTA INTERVAL "/>
    <s v="ORCHESTRA CONCERT"/>
    <n v="1474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88"/>
    <s v="USADO"/>
    <m/>
    <s v="SILLA  PARA ORQUESTA INTERVAL "/>
    <s v="ORCHESTRA CONCERT"/>
    <n v="1475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89"/>
    <s v="USADO"/>
    <m/>
    <s v="SILLA  PARA ORQUESTA INTERVAL "/>
    <s v="ORCHESTRA CONCERT"/>
    <n v="1476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90"/>
    <s v="USADO"/>
    <m/>
    <s v="SILLA  PARA ORQUESTA INTERVAL "/>
    <s v="ORCHESTRA CONCERT"/>
    <n v="1477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91"/>
    <s v="USADO"/>
    <m/>
    <s v="SILLA  PARA ORQUESTA INTERVAL "/>
    <s v="ORCHESTRA CONCERT"/>
    <n v="1478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92"/>
    <s v="USADO"/>
    <m/>
    <s v="SILLA  PARA ORQUESTA INTERVAL "/>
    <s v="ORCHESTRA CONCERT"/>
    <n v="1479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93"/>
    <s v="USADO"/>
    <m/>
    <s v="SILLA  PARA ORQUESTA INTERVAL "/>
    <s v="ORCHESTRA CONCERT"/>
    <n v="1480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94"/>
    <s v="USADO"/>
    <m/>
    <s v="SILLA  PARA ORQUESTA INTERVAL "/>
    <s v="ORCHESTRA CONCERT"/>
    <n v="1481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95"/>
    <s v="USADO"/>
    <m/>
    <s v="SILLA  PARA ORQUESTA INTERVAL "/>
    <s v="ORCHESTRA CONCERT"/>
    <n v="1482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96"/>
    <s v="USADO"/>
    <m/>
    <s v="SILLA  PARA ORQUESTA INTERVAL "/>
    <s v="ORCHESTRA CONCERT"/>
    <n v="1483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97"/>
    <s v="USADO"/>
    <m/>
    <s v="SILLA  PARA ORQUESTA INTERVAL "/>
    <s v="ORCHESTRA CONCERT"/>
    <n v="1484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98"/>
    <s v="USADO"/>
    <m/>
    <s v="SILLA  PARA ORQUESTA INTERVAL "/>
    <s v="ORCHESTRA CONCERT"/>
    <n v="1485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699"/>
    <s v="USADO"/>
    <m/>
    <s v="SILLA  PARA ORQUESTA INTERVAL "/>
    <s v="ORCHESTRA CONCERT"/>
    <n v="1486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00"/>
    <s v="USADO"/>
    <m/>
    <s v="SILLA  PARA ORQUESTA INTERVAL "/>
    <s v="ORCHESTRA CONCERT"/>
    <n v="1487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01"/>
    <s v="USADO"/>
    <m/>
    <s v="SILLA  PARA ORQUESTA INTERVAL "/>
    <s v="ORCHESTRA CONCERT"/>
    <n v="1488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02"/>
    <s v="USADO"/>
    <m/>
    <s v="SILLA  PARA ORQUESTA INTERVAL "/>
    <s v="ORCHESTRA CONCERT"/>
    <n v="1489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03"/>
    <s v="USADO"/>
    <m/>
    <s v="SILLA  PARA ORQUESTA INTERVAL "/>
    <s v="ORCHESTRA CONCERT"/>
    <n v="1490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04"/>
    <s v="USADO"/>
    <m/>
    <s v="SILLA  PARA ORQUESTA INTERVAL "/>
    <s v="ORCHESTRA CONCERT"/>
    <n v="1491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05"/>
    <s v="USADO"/>
    <m/>
    <s v="SILLA  PARA ORQUESTA INTERVAL "/>
    <s v="ORCHESTRA CONCERT"/>
    <n v="1492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06"/>
    <s v="USADO"/>
    <m/>
    <s v="SILLA  PARA ORQUESTA INTERVAL "/>
    <s v="ORCHESTRA CONCERT"/>
    <n v="1493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07"/>
    <s v="USADO"/>
    <m/>
    <s v="SILLA  PARA ORQUESTA INTERVAL "/>
    <s v="ORCHESTRA CONCERT"/>
    <n v="1494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08"/>
    <s v="USADO"/>
    <m/>
    <s v="SILLA  PARA ORQUESTA INTERVAL "/>
    <s v="ORCHESTRA CONCERT"/>
    <n v="1495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09"/>
    <s v="USADO"/>
    <m/>
    <s v="SILLA  PARA ORQUESTA INTERVAL "/>
    <s v="ORCHESTRA CONCERT"/>
    <n v="1496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10"/>
    <s v="USADO"/>
    <m/>
    <s v="SILLA  PARA ORQUESTA INTERVAL "/>
    <s v="ORCHESTRA CONCERT"/>
    <n v="1497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11"/>
    <s v="USADO"/>
    <m/>
    <s v="SILLA  PARA ORQUESTA INTERVAL "/>
    <s v="ORCHESTRA CONCERT"/>
    <n v="1498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12"/>
    <s v="USADO"/>
    <m/>
    <s v="SILLA  PARA ORQUESTA INTERVAL "/>
    <s v="ORCHESTRA CONCERT"/>
    <n v="1499"/>
    <m/>
    <s v="DE"/>
    <n v="4930000"/>
    <n v="4930000"/>
    <s v="1-6-65-01"/>
    <s v="1-6-65-01"/>
    <n v="4930000"/>
    <n v="2074426.9406392695"/>
    <x v="194"/>
    <d v="2012-12-14T00:00:00"/>
    <x v="6"/>
  </r>
  <r>
    <n v="241"/>
    <s v="9.1 ELEMENTOS MUSICALES"/>
    <n v="1622"/>
    <s v="PARTITURAS"/>
    <n v="713"/>
    <s v="USADO"/>
    <m/>
    <s v="CRESTON PAUL CONCIERTO PARA MA"/>
    <s v="RIMBA. OP 21.-"/>
    <n v="15"/>
    <m/>
    <s v="DE"/>
    <n v="222942.09"/>
    <n v="222942.09"/>
    <s v="1-9-60-90-003"/>
    <s v="3-1-45-12"/>
    <n v="0"/>
    <n v="0"/>
    <x v="195"/>
    <d v="1983-05-06T00:00:00"/>
    <x v="0"/>
  </r>
  <r>
    <n v="222"/>
    <s v="3.1 MUEBLES Y ENSERES"/>
    <n v="1233"/>
    <s v="SILLA"/>
    <n v="714"/>
    <s v="USADO"/>
    <m/>
    <s v="SILLA  PARA ORQUESTA INTERVAL "/>
    <s v="ORCHESTRA CONCERT"/>
    <n v="1500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15"/>
    <s v="USADO"/>
    <m/>
    <s v="SILLA  PARA ORQUESTA INTERVAL "/>
    <s v="ORCHESTRA CONCERT"/>
    <n v="1501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16"/>
    <s v="USADO"/>
    <m/>
    <s v="SILLA  PARA ORQUESTA INTERVAL "/>
    <s v="ORCHESTRA CONCERT"/>
    <n v="1502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17"/>
    <s v="USADO"/>
    <m/>
    <s v="SILLA  PARA ORQUESTA INTERVAL "/>
    <s v="ORCHESTRA CONCERT"/>
    <n v="1503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18"/>
    <s v="USADO"/>
    <m/>
    <s v="SILLA  PARA ORQUESTA INTERVAL "/>
    <s v="ORCHESTRA CONCERT"/>
    <n v="1504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19"/>
    <s v="USADO"/>
    <m/>
    <s v="SILLA  PARA ORQUESTA INTERVAL "/>
    <s v="ORCHESTRA CONCERT"/>
    <n v="1505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20"/>
    <s v="USADO"/>
    <m/>
    <s v="SILLA  PARA ORQUESTA INTERVAL "/>
    <s v="ORCHESTRA CONCERT"/>
    <n v="1506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21"/>
    <s v="USADO"/>
    <m/>
    <s v="SILLA  PARA ORQUESTA INTERVAL "/>
    <s v="ORCHESTRA CONCERT"/>
    <n v="1507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22"/>
    <s v="USADO"/>
    <m/>
    <s v="SILLA  PARA ORQUESTA INTERVAL "/>
    <s v="ORCHESTRA CONCERT"/>
    <n v="1508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23"/>
    <s v="USADO"/>
    <m/>
    <s v="SILLA  PARA ORQUESTA INTERVAL "/>
    <s v="ORCHESTRA CONCERT"/>
    <n v="1509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24"/>
    <s v="USADO"/>
    <m/>
    <s v="SILLA  PARA ORQUESTA INTERVAL "/>
    <s v="ORCHESTRA CONCERT"/>
    <n v="1510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25"/>
    <s v="USADO"/>
    <m/>
    <s v="SILLA  PARA ORQUESTA INTERVAL "/>
    <s v="ORCHESTRA CONCERT"/>
    <n v="1511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26"/>
    <s v="USADO"/>
    <m/>
    <s v="SILLA  PARA ORQUESTA INTERVAL "/>
    <s v="ORCHESTRA CONCERT"/>
    <n v="1512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27"/>
    <s v="USADO"/>
    <m/>
    <s v="SILLA  PARA ORQUESTA INTERVAL "/>
    <s v="ORCHESTRA CONCERT"/>
    <n v="1513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28"/>
    <s v="USADO"/>
    <m/>
    <s v="SILLA  PARA ORQUESTA INTERVAL "/>
    <s v="ORCHESTRA CONCERT"/>
    <n v="1514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29"/>
    <s v="USADO"/>
    <m/>
    <s v="SILLA  PARA ORQUESTA INTERVAL "/>
    <s v="ORCHESTRA CONCERT"/>
    <n v="1515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30"/>
    <s v="USADO"/>
    <m/>
    <s v="SILLA  PARA ORQUESTA INTERVAL "/>
    <s v="ORCHESTRA CONCERT"/>
    <n v="1516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31"/>
    <s v="USADO"/>
    <m/>
    <s v="SILLA  PARA ORQUESTA INTERVAL "/>
    <s v="ORCHESTRA CONCERT"/>
    <n v="1517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32"/>
    <s v="USADO"/>
    <m/>
    <s v="SILLA  PARA ORQUESTA INTERVAL "/>
    <s v="ORCHESTRA CONCERT"/>
    <n v="1518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33"/>
    <s v="USADO"/>
    <m/>
    <s v="SILLA  PARA ORQUESTA INTERVAL "/>
    <s v="ORCHESTRA CONCERT"/>
    <n v="1519"/>
    <m/>
    <s v="DE"/>
    <n v="4930000"/>
    <n v="4930000"/>
    <s v="1-6-65-01"/>
    <s v="1-6-65-01"/>
    <n v="4930000"/>
    <n v="2074426.9406392695"/>
    <x v="194"/>
    <d v="2012-12-14T00:00:00"/>
    <x v="6"/>
  </r>
  <r>
    <n v="222"/>
    <s v="3.1 MUEBLES Y ENSERES"/>
    <n v="1233"/>
    <s v="SILLA"/>
    <n v="734"/>
    <s v="USADO"/>
    <m/>
    <s v="SILLA FIJA SIN BRAZOS COLOR AZ"/>
    <s v="UL"/>
    <n v="152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35"/>
    <s v="USADO"/>
    <m/>
    <s v="SILLA FIJA SIN BRAZOS COLOR AZ"/>
    <s v="UL"/>
    <n v="152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36"/>
    <s v="USADO"/>
    <m/>
    <s v="SILLA FIJA SIN BRAZOS COLOR AZ"/>
    <s v="UL"/>
    <n v="152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37"/>
    <s v="USADO"/>
    <m/>
    <s v="SILLA FIJA SIN BRAZOS COLOR AZ"/>
    <s v="UL"/>
    <n v="152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38"/>
    <s v="USADO"/>
    <m/>
    <s v="SILLA FIJA SIN BRAZOS COLOR AZ"/>
    <s v="UL"/>
    <n v="152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39"/>
    <s v="USADO"/>
    <m/>
    <s v="SILLA FIJA SIN BRAZOS COLOR AZ"/>
    <s v="UL"/>
    <n v="152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40"/>
    <s v="USADO"/>
    <m/>
    <s v="SILLA FIJA SIN BRAZOS COLOR AZ"/>
    <s v="UL"/>
    <n v="152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41"/>
    <s v="USADO"/>
    <m/>
    <s v="SILLA FIJA SIN BRAZOS COLOR AZ"/>
    <s v="UL"/>
    <n v="152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42"/>
    <s v="USADO"/>
    <m/>
    <s v="SILLA FIJA SIN BRAZOS COLOR AZ"/>
    <s v="UL"/>
    <n v="152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43"/>
    <s v="USADO"/>
    <m/>
    <s v="SILLA FIJA SIN BRAZOS COLOR AZ"/>
    <s v="UL"/>
    <n v="152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44"/>
    <s v="USADO"/>
    <m/>
    <s v="SILLA FIJA SIN BRAZOS COLOR AZ"/>
    <s v="UL"/>
    <n v="153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45"/>
    <s v="USADO"/>
    <m/>
    <s v="SILLA FIJA SIN BRAZOS COLOR AZ"/>
    <s v="UL"/>
    <n v="153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46"/>
    <s v="USADO"/>
    <m/>
    <s v="SILLA FIJA SIN BRAZOS COLOR AZ"/>
    <s v="UL"/>
    <n v="153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47"/>
    <s v="USADO"/>
    <m/>
    <s v="SILLA FIJA SIN BRAZOS COLOR AZ"/>
    <s v="UL"/>
    <n v="153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48"/>
    <s v="USADO"/>
    <m/>
    <s v="SILLA FIJA SIN BRAZOS COLOR AZ"/>
    <s v="UL"/>
    <n v="153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49"/>
    <s v="USADO"/>
    <m/>
    <s v="SILLA FIJA SIN BRAZOS COLOR AZ"/>
    <s v="UL"/>
    <n v="153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50"/>
    <s v="USADO"/>
    <m/>
    <s v="SILLA FIJA SIN BRAZOS COLOR AZ"/>
    <s v="UL"/>
    <n v="153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51"/>
    <s v="USADO"/>
    <m/>
    <s v="SILLA FIJA SIN BRAZOS COLOR AZ"/>
    <s v="UL"/>
    <n v="153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52"/>
    <s v="USADO"/>
    <m/>
    <s v="SILLA FIJA SIN BRAZOS COLOR AZ"/>
    <s v="UL"/>
    <n v="153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53"/>
    <s v="USADO"/>
    <m/>
    <s v="SILLA FIJA SIN BRAZOS COLOR AZ"/>
    <s v="UL"/>
    <n v="153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54"/>
    <s v="USADO"/>
    <m/>
    <s v="SILLA FIJA SIN BRAZOS COLOR AZ"/>
    <s v="UL"/>
    <n v="154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55"/>
    <s v="USADO"/>
    <m/>
    <s v="SILLA FIJA SIN BRAZOS COLOR AZ"/>
    <s v="UL"/>
    <n v="154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56"/>
    <s v="USADO"/>
    <m/>
    <s v="SILLA FIJA SIN BRAZOS COLOR AZ"/>
    <s v="UL"/>
    <n v="154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57"/>
    <s v="USADO"/>
    <m/>
    <s v="SILLA FIJA SIN BRAZOS COLOR AZ"/>
    <s v="UL"/>
    <n v="154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58"/>
    <s v="USADO"/>
    <m/>
    <s v="SILLA FIJA SIN BRAZOS COLOR AZ"/>
    <s v="UL"/>
    <n v="154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59"/>
    <s v="USADO"/>
    <m/>
    <s v="SILLA FIJA SIN BRAZOS COLOR AZ"/>
    <s v="UL"/>
    <n v="154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60"/>
    <s v="USADO"/>
    <m/>
    <s v="SILLA FIJA SIN BRAZOS COLOR AZ"/>
    <s v="UL"/>
    <n v="154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61"/>
    <s v="USADO"/>
    <m/>
    <s v="SILLA FIJA SIN BRAZOS COLOR AZ"/>
    <s v="UL"/>
    <n v="154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62"/>
    <s v="USADO"/>
    <m/>
    <s v="SILLA FIJA SIN BRAZOS COLOR AZ"/>
    <s v="UL"/>
    <n v="154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63"/>
    <s v="USADO"/>
    <m/>
    <s v="SILLA FIJA SIN BRAZOS COLOR AZ"/>
    <s v="UL"/>
    <n v="154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64"/>
    <s v="USADO"/>
    <m/>
    <s v="SILLA FIJA SIN BRAZOS COLOR AZ"/>
    <s v="UL"/>
    <n v="155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65"/>
    <s v="USADO"/>
    <m/>
    <s v="SILLA FIJA SIN BRAZOS COLOR AZ"/>
    <s v="UL"/>
    <n v="155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66"/>
    <s v="USADO"/>
    <m/>
    <s v="SILLA FIJA SIN BRAZOS COLOR AZ"/>
    <s v="UL"/>
    <n v="155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67"/>
    <s v="USADO"/>
    <m/>
    <s v="SILLA FIJA SIN BRAZOS COLOR AZ"/>
    <s v="UL"/>
    <n v="155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68"/>
    <s v="USADO"/>
    <m/>
    <s v="SILLA FIJA SIN BRAZOS COLOR AZ"/>
    <s v="UL"/>
    <n v="155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69"/>
    <s v="USADO"/>
    <m/>
    <s v="SILLA FIJA SIN BRAZOS COLOR AZ"/>
    <s v="UL"/>
    <n v="155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70"/>
    <s v="USADO"/>
    <m/>
    <s v="SILLA FIJA SIN BRAZOS COLOR AZ"/>
    <s v="UL"/>
    <n v="155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71"/>
    <s v="USADO"/>
    <m/>
    <s v="SILLA FIJA SIN BRAZOS COLOR AZ"/>
    <s v="UL"/>
    <n v="155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72"/>
    <s v="USADO"/>
    <m/>
    <s v="SILLA FIJA SIN BRAZOS COLOR AZ"/>
    <s v="UL"/>
    <n v="155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73"/>
    <s v="USADO"/>
    <m/>
    <s v="SILLA FIJA SIN BRAZOS COLOR AZ"/>
    <s v="UL"/>
    <n v="155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74"/>
    <s v="USADO"/>
    <m/>
    <s v="SILLA FIJA SIN BRAZOS COLOR AZ"/>
    <s v="UL"/>
    <n v="156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75"/>
    <s v="USADO"/>
    <m/>
    <s v="SILLA FIJA SIN BRAZOS COLOR AZ"/>
    <s v="UL"/>
    <n v="156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76"/>
    <s v="USADO"/>
    <m/>
    <s v="SILLA FIJA SIN BRAZOS COLOR AZ"/>
    <s v="UL"/>
    <n v="156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77"/>
    <s v="USADO"/>
    <m/>
    <s v="SILLA FIJA SIN BRAZOS COLOR AZ"/>
    <s v="UL"/>
    <n v="156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78"/>
    <s v="USADO"/>
    <m/>
    <s v="SILLA FIJA SIN BRAZOS COLOR AZ"/>
    <s v="UL"/>
    <n v="156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79"/>
    <s v="USADO"/>
    <m/>
    <s v="SILLA FIJA SIN BRAZOS COLOR AZ"/>
    <s v="UL"/>
    <n v="156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80"/>
    <s v="USADO"/>
    <m/>
    <s v="SILLA FIJA SIN BRAZOS COLOR AZ"/>
    <s v="UL"/>
    <n v="156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81"/>
    <s v="USADO"/>
    <m/>
    <s v="SILLA FIJA SIN BRAZOS COLOR AZ"/>
    <s v="UL"/>
    <n v="156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82"/>
    <s v="USADO"/>
    <m/>
    <s v="SILLA FIJA SIN BRAZOS COLOR AZ"/>
    <s v="UL"/>
    <n v="156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83"/>
    <s v="USADO"/>
    <m/>
    <s v="SILLA FIJA SIN BRAZOS COLOR AZ"/>
    <s v="UL"/>
    <n v="156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84"/>
    <s v="USADO"/>
    <m/>
    <s v="SILLA FIJA SIN BRAZOS COLOR AZ"/>
    <s v="UL"/>
    <n v="157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85"/>
    <s v="USADO"/>
    <m/>
    <s v="SILLA FIJA SIN BRAZOS COLOR AZ"/>
    <s v="UL"/>
    <n v="157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86"/>
    <s v="USADO"/>
    <m/>
    <s v="SILLA FIJA SIN BRAZOS COLOR AZ"/>
    <s v="UL"/>
    <n v="157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87"/>
    <s v="USADO"/>
    <m/>
    <s v="SILLA FIJA SIN BRAZOS COLOR AZ"/>
    <s v="UL"/>
    <n v="157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88"/>
    <s v="USADO"/>
    <m/>
    <s v="SILLA FIJA SIN BRAZOS COLOR AZ"/>
    <s v="UL"/>
    <n v="157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89"/>
    <s v="USADO"/>
    <m/>
    <s v="SILLA FIJA SIN BRAZOS COLOR AZ"/>
    <s v="UL"/>
    <n v="157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90"/>
    <s v="USADO"/>
    <m/>
    <s v="SILLA FIJA SIN BRAZOS COLOR AZ"/>
    <s v="UL"/>
    <n v="157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91"/>
    <s v="USADO"/>
    <m/>
    <s v="SILLA FIJA SIN BRAZOS COLOR AZ"/>
    <s v="UL"/>
    <n v="157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92"/>
    <s v="USADO"/>
    <m/>
    <s v="SILLA FIJA SIN BRAZOS COLOR AZ"/>
    <s v="UL"/>
    <n v="157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93"/>
    <s v="USADO"/>
    <m/>
    <s v="SILLA FIJA SIN BRAZOS COLOR AZ"/>
    <s v="UL"/>
    <n v="157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94"/>
    <s v="USADO"/>
    <m/>
    <s v="SILLA FIJA SIN BRAZOS COLOR AZ"/>
    <s v="UL"/>
    <n v="158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95"/>
    <s v="USADO"/>
    <m/>
    <s v="SILLA FIJA SIN BRAZOS COLOR AZ"/>
    <s v="UL"/>
    <n v="158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96"/>
    <s v="USADO"/>
    <m/>
    <s v="SILLA FIJA SIN BRAZOS COLOR AZ"/>
    <s v="UL"/>
    <n v="158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97"/>
    <s v="USADO"/>
    <m/>
    <s v="SILLA FIJA SIN BRAZOS COLOR AZ"/>
    <s v="UL"/>
    <n v="158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98"/>
    <s v="USADO"/>
    <m/>
    <s v="SILLA FIJA SIN BRAZOS COLOR AZ"/>
    <s v="UL"/>
    <n v="158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799"/>
    <s v="USADO"/>
    <m/>
    <s v="SILLA FIJA SIN BRAZOS COLOR AZ"/>
    <s v="UL"/>
    <n v="158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00"/>
    <s v="USADO"/>
    <m/>
    <s v="SILLA FIJA SIN BRAZOS COLOR AZ"/>
    <s v="UL"/>
    <n v="158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01"/>
    <s v="USADO"/>
    <m/>
    <s v="SILLA FIJA SIN BRAZOS COLOR AZ"/>
    <s v="UL"/>
    <n v="158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02"/>
    <s v="USADO"/>
    <m/>
    <s v="SILLA FIJA SIN BRAZOS COLOR AZ"/>
    <s v="UL"/>
    <n v="158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03"/>
    <s v="USADO"/>
    <m/>
    <s v="SILLA FIJA SIN BRAZOS COLOR AZ"/>
    <s v="UL"/>
    <n v="158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04"/>
    <s v="USADO"/>
    <m/>
    <s v="SILLA FIJA SIN BRAZOS COLOR AZ"/>
    <s v="UL"/>
    <n v="159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05"/>
    <s v="USADO"/>
    <m/>
    <s v="SILLA FIJA SIN BRAZOS COLOR AZ"/>
    <s v="UL"/>
    <n v="159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06"/>
    <s v="USADO"/>
    <m/>
    <s v="SILLA FIJA SIN BRAZOS COLOR AZ"/>
    <s v="UL"/>
    <n v="159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07"/>
    <s v="USADO"/>
    <m/>
    <s v="SILLA FIJA SIN BRAZOS COLOR AZ"/>
    <s v="UL"/>
    <n v="159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08"/>
    <s v="USADO"/>
    <m/>
    <s v="SILLA FIJA SIN BRAZOS COLOR AZ"/>
    <s v="UL"/>
    <n v="159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09"/>
    <s v="USADO"/>
    <m/>
    <s v="SILLA FIJA SIN BRAZOS COLOR AZ"/>
    <s v="UL"/>
    <n v="159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10"/>
    <s v="USADO"/>
    <m/>
    <s v="SILLA FIJA SIN BRAZOS COLOR AZ"/>
    <s v="UL"/>
    <n v="159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11"/>
    <s v="USADO"/>
    <m/>
    <s v="SILLA FIJA SIN BRAZOS COLOR AZ"/>
    <s v="UL"/>
    <n v="159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12"/>
    <s v="USADO"/>
    <m/>
    <s v="SILLA FIJA SIN BRAZOS COLOR AZ"/>
    <s v="UL"/>
    <n v="159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13"/>
    <s v="USADO"/>
    <m/>
    <s v="SILLA FIJA SIN BRAZOS COLOR AZ"/>
    <s v="UL"/>
    <n v="1599"/>
    <m/>
    <s v="CC"/>
    <n v="113845"/>
    <n v="113845"/>
    <s v="5-1-11-15-002"/>
    <s v="5-1-11-14-003"/>
    <n v="0"/>
    <n v="0"/>
    <x v="196"/>
    <d v="2012-12-18T00:00:00"/>
    <x v="6"/>
  </r>
  <r>
    <n v="241"/>
    <s v="9.1 ELEMENTOS MUSICALES"/>
    <n v="1622"/>
    <s v="PARTITURAS"/>
    <n v="814"/>
    <s v="USADO"/>
    <m/>
    <s v="CHABRIER EMANUEL/CHAS R. ESPAÐ"/>
    <s v="A. RAPSODIA-"/>
    <n v="16"/>
    <m/>
    <s v="DE"/>
    <n v="2207.4299999999998"/>
    <n v="2207.4299999999998"/>
    <s v="1-9-60-90-003"/>
    <s v="3-1-45-12"/>
    <n v="0"/>
    <n v="0"/>
    <x v="0"/>
    <d v="1984-01-01T00:00:00"/>
    <x v="0"/>
  </r>
  <r>
    <n v="222"/>
    <s v="3.1 MUEBLES Y ENSERES"/>
    <n v="1233"/>
    <s v="SILLA"/>
    <n v="815"/>
    <s v="USADO"/>
    <m/>
    <s v="SILLA FIJA SIN BRAZOS COLOR AZ"/>
    <s v="UL"/>
    <n v="160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16"/>
    <s v="USADO"/>
    <m/>
    <s v="SILLA FIJA SIN BRAZOS COLOR AZ"/>
    <s v="UL"/>
    <n v="160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17"/>
    <s v="USADO"/>
    <m/>
    <s v="SILLA FIJA SIN BRAZOS COLOR AZ"/>
    <s v="UL"/>
    <n v="160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18"/>
    <s v="USADO"/>
    <m/>
    <s v="SILLA FIJA SIN BRAZOS COLOR AZ"/>
    <s v="UL"/>
    <n v="160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19"/>
    <s v="USADO"/>
    <m/>
    <s v="SILLA FIJA SIN BRAZOS COLOR AZ"/>
    <s v="UL"/>
    <n v="160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20"/>
    <s v="USADO"/>
    <m/>
    <s v="SILLA FIJA SIN BRAZOS COLOR AZ"/>
    <s v="UL"/>
    <n v="160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21"/>
    <s v="USADO"/>
    <m/>
    <s v="SILLA FIJA SIN BRAZOS COLOR AZ"/>
    <s v="UL"/>
    <n v="160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22"/>
    <s v="USADO"/>
    <m/>
    <s v="SILLA FIJA SIN BRAZOS COLOR AZ"/>
    <s v="UL"/>
    <n v="160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23"/>
    <s v="USADO"/>
    <m/>
    <s v="SILLA FIJA SIN BRAZOS COLOR AZ"/>
    <s v="UL"/>
    <n v="160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24"/>
    <s v="USADO"/>
    <m/>
    <s v="SILLA FIJA SIN BRAZOS COLOR AZ"/>
    <s v="UL"/>
    <n v="160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25"/>
    <s v="USADO"/>
    <m/>
    <s v="SILLA FIJA SIN BRAZOS COLOR AZ"/>
    <s v="UL"/>
    <n v="161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26"/>
    <s v="USADO"/>
    <m/>
    <s v="SILLA FIJA SIN BRAZOS COLOR AZ"/>
    <s v="UL"/>
    <n v="161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27"/>
    <s v="USADO"/>
    <m/>
    <s v="SILLA FIJA SIN BRAZOS COLOR AZ"/>
    <s v="UL"/>
    <n v="161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28"/>
    <s v="USADO"/>
    <m/>
    <s v="SILLA FIJA SIN BRAZOS COLOR AZ"/>
    <s v="UL"/>
    <n v="161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29"/>
    <s v="USADO"/>
    <m/>
    <s v="SILLA FIJA SIN BRAZOS COLOR AZ"/>
    <s v="UL"/>
    <n v="161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30"/>
    <s v="USADO"/>
    <m/>
    <s v="SILLA FIJA SIN BRAZOS COLOR AZ"/>
    <s v="UL"/>
    <n v="161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31"/>
    <s v="USADO"/>
    <m/>
    <s v="SILLA FIJA SIN BRAZOS COLOR AZ"/>
    <s v="UL"/>
    <n v="161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32"/>
    <s v="USADO"/>
    <m/>
    <s v="SILLA FIJA SIN BRAZOS COLOR AZ"/>
    <s v="UL"/>
    <n v="161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33"/>
    <s v="USADO"/>
    <m/>
    <s v="SILLA FIJA SIN BRAZOS COLOR AZ"/>
    <s v="UL"/>
    <n v="161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34"/>
    <s v="USADO"/>
    <m/>
    <s v="SILLA FIJA SIN BRAZOS COLOR AZ"/>
    <s v="UL"/>
    <n v="161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35"/>
    <s v="USADO"/>
    <m/>
    <s v="SILLA FIJA SIN BRAZOS COLOR AZ"/>
    <s v="UL"/>
    <n v="162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36"/>
    <s v="USADO"/>
    <m/>
    <s v="SILLA FIJA SIN BRAZOS COLOR AZ"/>
    <s v="UL"/>
    <n v="162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37"/>
    <s v="USADO"/>
    <m/>
    <s v="SILLA FIJA SIN BRAZOS COLOR AZ"/>
    <s v="UL"/>
    <n v="162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38"/>
    <s v="USADO"/>
    <m/>
    <s v="SILLA FIJA SIN BRAZOS COLOR AZ"/>
    <s v="UL"/>
    <n v="162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39"/>
    <s v="USADO"/>
    <m/>
    <s v="SILLA FIJA SIN BRAZOS COLOR AZ"/>
    <s v="UL"/>
    <n v="162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40"/>
    <s v="USADO"/>
    <m/>
    <s v="SILLA FIJA SIN BRAZOS COLOR AZ"/>
    <s v="UL"/>
    <n v="162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41"/>
    <s v="USADO"/>
    <m/>
    <s v="SILLA FIJA SIN BRAZOS COLOR AZ"/>
    <s v="UL"/>
    <n v="162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42"/>
    <s v="USADO"/>
    <m/>
    <s v="SILLA FIJA SIN BRAZOS COLOR AZ"/>
    <s v="UL"/>
    <n v="162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43"/>
    <s v="USADO"/>
    <m/>
    <s v="SILLA FIJA SIN BRAZOS COLOR AZ"/>
    <s v="UL"/>
    <n v="162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44"/>
    <s v="USADO"/>
    <m/>
    <s v="SILLA FIJA SIN BRAZOS COLOR AZ"/>
    <s v="UL"/>
    <n v="162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45"/>
    <s v="USADO"/>
    <m/>
    <s v="SILLA FIJA SIN BRAZOS COLOR AZ"/>
    <s v="UL"/>
    <n v="163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46"/>
    <s v="USADO"/>
    <m/>
    <s v="SILLA FIJA SIN BRAZOS COLOR AZ"/>
    <s v="UL"/>
    <n v="163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47"/>
    <s v="USADO"/>
    <m/>
    <s v="SILLA FIJA SIN BRAZOS COLOR AZ"/>
    <s v="UL"/>
    <n v="163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48"/>
    <s v="USADO"/>
    <m/>
    <s v="SILLA FIJA SIN BRAZOS COLOR AZ"/>
    <s v="UL"/>
    <n v="163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49"/>
    <s v="USADO"/>
    <m/>
    <s v="SILLA FIJA SIN BRAZOS COLOR AZ"/>
    <s v="UL"/>
    <n v="163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50"/>
    <s v="USADO"/>
    <m/>
    <s v="SILLA FIJA SIN BRAZOS COLOR AZ"/>
    <s v="UL"/>
    <n v="163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51"/>
    <s v="USADO"/>
    <m/>
    <s v="SILLA FIJA SIN BRAZOS COLOR AZ"/>
    <s v="UL"/>
    <n v="163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52"/>
    <s v="USADO"/>
    <m/>
    <s v="SILLA FIJA SIN BRAZOS COLOR AZ"/>
    <s v="UL"/>
    <n v="163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53"/>
    <s v="USADO"/>
    <m/>
    <s v="SILLA FIJA SIN BRAZOS COLOR AZ"/>
    <s v="UL"/>
    <n v="163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54"/>
    <s v="USADO"/>
    <m/>
    <s v="SILLA FIJA SIN BRAZOS COLOR AZ"/>
    <s v="UL"/>
    <n v="163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55"/>
    <s v="USADO"/>
    <m/>
    <s v="SILLA FIJA SIN BRAZOS COLOR AZ"/>
    <s v="UL"/>
    <n v="164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56"/>
    <s v="USADO"/>
    <m/>
    <s v="SILLA FIJA SIN BRAZOS COLOR AZ"/>
    <s v="UL"/>
    <n v="164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57"/>
    <s v="USADO"/>
    <m/>
    <s v="SILLA FIJA SIN BRAZOS COLOR AZ"/>
    <s v="UL"/>
    <n v="164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58"/>
    <s v="USADO"/>
    <m/>
    <s v="SILLA FIJA SIN BRAZOS COLOR AZ"/>
    <s v="UL"/>
    <n v="164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59"/>
    <s v="USADO"/>
    <m/>
    <s v="SILLA FIJA SIN BRAZOS COLOR AZ"/>
    <s v="UL"/>
    <n v="164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60"/>
    <s v="USADO"/>
    <m/>
    <s v="SILLA FIJA SIN BRAZOS COLOR AZ"/>
    <s v="UL"/>
    <n v="164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61"/>
    <s v="USADO"/>
    <m/>
    <s v="SILLA FIJA SIN BRAZOS COLOR AZ"/>
    <s v="UL"/>
    <n v="164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62"/>
    <s v="USADO"/>
    <m/>
    <s v="SILLA FIJA SIN BRAZOS COLOR AZ"/>
    <s v="UL"/>
    <n v="1647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63"/>
    <s v="USADO"/>
    <m/>
    <s v="SILLA FIJA SIN BRAZOS COLOR AZ"/>
    <s v="UL"/>
    <n v="1648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64"/>
    <s v="USADO"/>
    <m/>
    <s v="SILLA FIJA SIN BRAZOS COLOR AZ"/>
    <s v="UL"/>
    <n v="1649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65"/>
    <s v="USADO"/>
    <m/>
    <s v="SILLA FIJA SIN BRAZOS COLOR AZ"/>
    <s v="UL"/>
    <n v="1650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66"/>
    <s v="USADO"/>
    <m/>
    <s v="SILLA FIJA SIN BRAZOS COLOR AZ"/>
    <s v="UL"/>
    <n v="1651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67"/>
    <s v="USADO"/>
    <m/>
    <s v="SILLA FIJA SIN BRAZOS COLOR AZ"/>
    <s v="UL"/>
    <n v="1652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68"/>
    <s v="USADO"/>
    <m/>
    <s v="SILLA FIJA SIN BRAZOS COLOR AZ"/>
    <s v="UL"/>
    <n v="1653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69"/>
    <s v="USADO"/>
    <m/>
    <s v="SILLA FIJA SIN BRAZOS COLOR AZ"/>
    <s v="UL"/>
    <n v="1654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70"/>
    <s v="USADO"/>
    <m/>
    <s v="SILLA FIJA SIN BRAZOS COLOR AZ"/>
    <s v="UL"/>
    <n v="1655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71"/>
    <s v="USADO"/>
    <m/>
    <s v="SILLA FIJA SIN BRAZOS COLOR AZ"/>
    <s v="UL"/>
    <n v="1656"/>
    <m/>
    <s v="CC"/>
    <n v="113845"/>
    <n v="113845"/>
    <s v="5-1-11-15-002"/>
    <s v="5-1-11-14-003"/>
    <n v="0"/>
    <n v="0"/>
    <x v="196"/>
    <d v="2012-12-18T00:00:00"/>
    <x v="6"/>
  </r>
  <r>
    <n v="222"/>
    <s v="3.1 MUEBLES Y ENSERES"/>
    <n v="1233"/>
    <s v="SILLA"/>
    <n v="872"/>
    <s v="INSERVIBLE"/>
    <m/>
    <s v="SILLA FIJA SIN BRAZOS COLOR AZ"/>
    <s v="UL"/>
    <n v="1657"/>
    <m/>
    <s v="CC"/>
    <n v="113845"/>
    <n v="113845"/>
    <s v="5-1-11-15-002"/>
    <s v="5-1-11-14-003"/>
    <n v="0"/>
    <n v="0"/>
    <x v="196"/>
    <d v="2012-12-18T00:00:00"/>
    <x v="6"/>
  </r>
  <r>
    <n v="246"/>
    <s v="1.4.4. EQUIPO DE MUSICA"/>
    <n v="1674"/>
    <s v="ATRIL"/>
    <n v="873"/>
    <s v="USADO"/>
    <m/>
    <s v="AMBON PARA EXPOSITOR EN MADERA"/>
    <m/>
    <n v="1658"/>
    <m/>
    <s v="DE"/>
    <n v="1241427"/>
    <n v="1241427"/>
    <s v="1-6-55-05"/>
    <s v="3-1-45-06"/>
    <n v="1241427"/>
    <n v="0"/>
    <x v="197"/>
    <d v="2012-12-18T00:00:00"/>
    <x v="1"/>
  </r>
  <r>
    <n v="222"/>
    <s v="3.1 MUEBLES Y ENSERES"/>
    <n v="1165"/>
    <s v="MESA"/>
    <n v="874"/>
    <s v="USADO"/>
    <m/>
    <s v="MESAS PLEGABLES METAL MADERA 2"/>
    <s v="X1"/>
    <n v="1659"/>
    <m/>
    <s v="DE"/>
    <n v="693680"/>
    <n v="693680"/>
    <s v="1-6-65-01"/>
    <s v="3-1-45-06"/>
    <n v="693680"/>
    <n v="0"/>
    <x v="198"/>
    <d v="2012-12-18T00:00:00"/>
    <x v="6"/>
  </r>
  <r>
    <n v="222"/>
    <s v="3.1 MUEBLES Y ENSERES"/>
    <n v="1238"/>
    <s v="SUPERFICIE"/>
    <n v="875"/>
    <s v="USADO"/>
    <d v="2017-09-11T00:00:00"/>
    <s v="PUESTOS DE TRABAJO EN L  CON C"/>
    <s v="AJONERA"/>
    <n v="1660"/>
    <m/>
    <s v="DE"/>
    <n v="835200"/>
    <n v="835200"/>
    <s v="1-6-65-01"/>
    <s v="3-1-45-06"/>
    <n v="25984"/>
    <n v="0"/>
    <x v="199"/>
    <d v="2012-12-18T00:00:00"/>
    <x v="6"/>
  </r>
  <r>
    <n v="222"/>
    <s v="3.1 MUEBLES Y ENSERES"/>
    <n v="1165"/>
    <s v="MESA"/>
    <n v="876"/>
    <s v="USADO"/>
    <m/>
    <s v="MESA PLEGABLE METAL MADERA 2X1"/>
    <m/>
    <n v="1661"/>
    <m/>
    <s v="DE"/>
    <n v="693680"/>
    <n v="693680"/>
    <s v="1-6-65-01"/>
    <s v="3-1-45-06"/>
    <n v="693680"/>
    <n v="0"/>
    <x v="198"/>
    <d v="2012-12-18T00:00:00"/>
    <x v="6"/>
  </r>
  <r>
    <n v="222"/>
    <s v="3.1 MUEBLES Y ENSERES"/>
    <n v="1238"/>
    <s v="SUPERFICIE"/>
    <n v="877"/>
    <s v="USADO"/>
    <m/>
    <s v="PUESTO DE TRABAJO SENCILLO CON"/>
    <s v=" CAJONERA"/>
    <n v="1662"/>
    <m/>
    <s v="DE"/>
    <n v="571532"/>
    <n v="571532"/>
    <s v="1-6-65-01"/>
    <s v="3-1-45-06"/>
    <n v="571532"/>
    <n v="0"/>
    <x v="200"/>
    <d v="2012-12-18T00:00:00"/>
    <x v="6"/>
  </r>
  <r>
    <n v="222"/>
    <s v="3.1 MUEBLES Y ENSERES"/>
    <n v="1238"/>
    <s v="SUPERFICIE"/>
    <n v="878"/>
    <s v="USADO"/>
    <m/>
    <s v="PUESTO DE TRABAJO SENCILLO CON"/>
    <s v=" CAJONERA"/>
    <n v="1663"/>
    <m/>
    <s v="DE"/>
    <n v="571532"/>
    <n v="571532"/>
    <s v="1-6-65-01"/>
    <s v="3-1-45-06"/>
    <n v="571532"/>
    <n v="0"/>
    <x v="200"/>
    <d v="2012-12-18T00:00:00"/>
    <x v="6"/>
  </r>
  <r>
    <n v="222"/>
    <s v="3.1 MUEBLES Y ENSERES"/>
    <n v="1238"/>
    <s v="SUPERFICIE"/>
    <n v="879"/>
    <s v="USADO"/>
    <m/>
    <s v="PUESTO DE TRABAJO SENCILLO CON"/>
    <s v=" CAJONERA"/>
    <n v="1664"/>
    <m/>
    <s v="DE"/>
    <n v="571532"/>
    <n v="571532"/>
    <s v="1-6-65-01"/>
    <s v="3-1-45-06"/>
    <n v="571532"/>
    <n v="0"/>
    <x v="200"/>
    <d v="2012-12-18T00:00:00"/>
    <x v="6"/>
  </r>
  <r>
    <n v="222"/>
    <s v="3.1 MUEBLES Y ENSERES"/>
    <n v="1238"/>
    <s v="SUPERFICIE"/>
    <n v="880"/>
    <s v="USADO"/>
    <m/>
    <s v="PUESTO DE TRABAJO SENCILLO CON"/>
    <s v=" CAJONERA"/>
    <n v="1665"/>
    <m/>
    <s v="DE"/>
    <n v="571532"/>
    <n v="571532"/>
    <s v="1-6-65-01"/>
    <s v="3-1-45-06"/>
    <n v="571532"/>
    <n v="0"/>
    <x v="200"/>
    <d v="2012-12-18T00:00:00"/>
    <x v="6"/>
  </r>
  <r>
    <n v="222"/>
    <s v="3.1 MUEBLES Y ENSERES"/>
    <n v="1233"/>
    <s v="SILLA"/>
    <n v="881"/>
    <s v="USADO"/>
    <m/>
    <s v="SILLA ERGONOMICA SECRETARIAL"/>
    <m/>
    <n v="1666"/>
    <m/>
    <s v="CC"/>
    <n v="255200"/>
    <n v="255200"/>
    <s v="5-1-11-15-002"/>
    <s v="5-1-11-14-003"/>
    <n v="0"/>
    <n v="0"/>
    <x v="201"/>
    <d v="2012-12-18T00:00:00"/>
    <x v="6"/>
  </r>
  <r>
    <n v="222"/>
    <s v="3.1 MUEBLES Y ENSERES"/>
    <n v="1233"/>
    <s v="SILLA"/>
    <n v="882"/>
    <s v="INSERVIBLE"/>
    <m/>
    <s v="SILLA ERGONOMICA SECRETARIAL"/>
    <m/>
    <n v="1667"/>
    <m/>
    <s v="CC"/>
    <n v="255200"/>
    <n v="255200"/>
    <s v="5-1-11-15-002"/>
    <s v="5-1-11-14-003"/>
    <n v="0"/>
    <n v="0"/>
    <x v="201"/>
    <d v="2012-12-18T00:00:00"/>
    <x v="6"/>
  </r>
  <r>
    <n v="222"/>
    <s v="3.1 MUEBLES Y ENSERES"/>
    <n v="1233"/>
    <s v="SILLA"/>
    <n v="883"/>
    <s v="USADO"/>
    <m/>
    <s v="SILLA ERGONOMICA SECRETARIAL"/>
    <m/>
    <n v="1668"/>
    <m/>
    <s v="CC"/>
    <n v="255200"/>
    <n v="255200"/>
    <s v="5-1-11-15-002"/>
    <s v="5-1-11-14-003"/>
    <n v="0"/>
    <n v="0"/>
    <x v="201"/>
    <d v="2012-12-18T00:00:00"/>
    <x v="6"/>
  </r>
  <r>
    <n v="222"/>
    <s v="3.1 MUEBLES Y ENSERES"/>
    <n v="1233"/>
    <s v="SILLA"/>
    <n v="884"/>
    <s v="USADO"/>
    <m/>
    <s v="SILLA ERGONOMICA SECRETARIAL"/>
    <m/>
    <n v="1669"/>
    <m/>
    <s v="CC"/>
    <n v="255200"/>
    <n v="255200"/>
    <s v="5-1-11-15-002"/>
    <s v="5-1-11-14-003"/>
    <n v="0"/>
    <n v="0"/>
    <x v="201"/>
    <d v="2012-12-18T00:00:00"/>
    <x v="6"/>
  </r>
  <r>
    <n v="222"/>
    <s v="3.1 MUEBLES Y ENSERES"/>
    <n v="1233"/>
    <s v="SILLA"/>
    <n v="885"/>
    <s v="USADO"/>
    <m/>
    <s v="SILLA ERGONOMICA SECRETARIAL"/>
    <m/>
    <n v="1670"/>
    <m/>
    <s v="CC"/>
    <n v="255200"/>
    <n v="255200"/>
    <s v="5-1-11-15-002"/>
    <s v="5-1-11-14-003"/>
    <n v="0"/>
    <n v="0"/>
    <x v="201"/>
    <d v="2012-12-18T00:00:00"/>
    <x v="6"/>
  </r>
  <r>
    <n v="222"/>
    <s v="3.1 MUEBLES Y ENSERES"/>
    <n v="1233"/>
    <s v="SILLA"/>
    <n v="886"/>
    <s v="USADO"/>
    <m/>
    <s v="SILLA ERGONOMICA SECRETARIAL"/>
    <m/>
    <n v="1671"/>
    <m/>
    <s v="CC"/>
    <n v="255200"/>
    <n v="255200"/>
    <s v="5-1-11-15-002"/>
    <s v="5-1-11-14-003"/>
    <n v="0"/>
    <n v="0"/>
    <x v="201"/>
    <d v="2012-12-18T00:00:00"/>
    <x v="6"/>
  </r>
  <r>
    <n v="222"/>
    <s v="3.1 MUEBLES Y ENSERES"/>
    <n v="1233"/>
    <s v="SILLA"/>
    <n v="887"/>
    <s v="USADO"/>
    <m/>
    <s v="SILLA ERGONOMICA SECRETARIAL"/>
    <m/>
    <n v="1672"/>
    <m/>
    <s v="CC"/>
    <n v="255200"/>
    <n v="255200"/>
    <s v="5-1-11-15-002"/>
    <s v="5-1-11-14-003"/>
    <n v="0"/>
    <n v="0"/>
    <x v="201"/>
    <d v="2012-12-18T00:00:00"/>
    <x v="6"/>
  </r>
  <r>
    <n v="246"/>
    <s v="1.4.4. EQUIPO DE MUSICA"/>
    <n v="1700"/>
    <s v="PROYECTOR LUZ"/>
    <n v="888"/>
    <s v="USADO"/>
    <m/>
    <s v="PROYECTOR LUZ TRIPO MINIBRUTO "/>
    <s v="9XD650"/>
    <n v="1673"/>
    <m/>
    <s v="DE"/>
    <n v="2450000"/>
    <n v="2450000"/>
    <s v="1-6-55-05"/>
    <s v="1-6-55-05"/>
    <n v="2450000"/>
    <n v="2044260.435571688"/>
    <x v="202"/>
    <d v="2012-12-18T00:00:00"/>
    <x v="3"/>
  </r>
  <r>
    <n v="246"/>
    <s v="1.4.4. EQUIPO DE MUSICA"/>
    <n v="1700"/>
    <s v="PROYECTOR LUZ"/>
    <n v="889"/>
    <s v="USADO"/>
    <m/>
    <s v="PROYECTOR LUZ TRIPO MINIBRUTO "/>
    <s v="9XD650"/>
    <n v="1674"/>
    <m/>
    <s v="DE"/>
    <n v="2450000"/>
    <n v="2450000"/>
    <s v="1-6-55-05"/>
    <s v="1-6-55-05"/>
    <n v="2450000"/>
    <n v="2044260.435571688"/>
    <x v="202"/>
    <d v="2012-12-18T00:00:00"/>
    <x v="3"/>
  </r>
  <r>
    <n v="222"/>
    <s v="3.1 MUEBLES Y ENSERES"/>
    <n v="1713"/>
    <s v="CONCECTOR"/>
    <n v="890"/>
    <s v="USADO"/>
    <m/>
    <s v="CONECTORES Y GANCHO PARA COLGA"/>
    <s v="R"/>
    <n v="1675"/>
    <m/>
    <s v="DE"/>
    <n v="850000"/>
    <n v="850000"/>
    <s v="1-6-55-11"/>
    <s v="3-1-45-06"/>
    <n v="850000"/>
    <n v="0"/>
    <x v="203"/>
    <d v="2012-12-18T00:00:00"/>
    <x v="2"/>
  </r>
  <r>
    <n v="222"/>
    <s v="3.1 MUEBLES Y ENSERES"/>
    <n v="1713"/>
    <s v="CONCECTOR"/>
    <n v="891"/>
    <s v="USADO"/>
    <m/>
    <s v="CONECTORES Y GANCHO PARA COLGA"/>
    <s v="R"/>
    <n v="1676"/>
    <m/>
    <s v="DE"/>
    <n v="850000"/>
    <n v="850000"/>
    <s v="1-6-55-11"/>
    <s v="3-1-45-06"/>
    <n v="850000"/>
    <n v="0"/>
    <x v="203"/>
    <d v="2012-12-18T00:00:00"/>
    <x v="2"/>
  </r>
  <r>
    <n v="224"/>
    <s v="4.1 EQUIPO DE COMUNICACION"/>
    <n v="1660"/>
    <s v="CONSOLA DE AUDIO"/>
    <n v="892"/>
    <s v="USADO"/>
    <m/>
    <s v="CONSOLA DIGITAL REF X32"/>
    <m/>
    <n v="1677"/>
    <m/>
    <s v="DE"/>
    <n v="12592496"/>
    <n v="12592496"/>
    <s v="1-6-70-01"/>
    <s v="1-6-70-01"/>
    <n v="9963596.7699999996"/>
    <n v="5278498.3232876714"/>
    <x v="204"/>
    <d v="2012-12-21T00:00:00"/>
    <x v="3"/>
  </r>
  <r>
    <n v="224"/>
    <s v="4.1 EQUIPO DE COMUNICACION"/>
    <n v="1623"/>
    <s v="MICROFONO"/>
    <n v="893"/>
    <s v="USADO"/>
    <m/>
    <s v="MICROFONO INALAMBRICO MARCA SH"/>
    <s v="URE PGX14"/>
    <n v="1678"/>
    <m/>
    <s v="DE"/>
    <n v="1259414.8999999999"/>
    <n v="1259414.8999999999"/>
    <s v="1-6-70-01"/>
    <s v="3-1-45-06"/>
    <n v="1259414.8999999999"/>
    <n v="0"/>
    <x v="205"/>
    <d v="2012-12-21T00:00:00"/>
    <x v="3"/>
  </r>
  <r>
    <n v="224"/>
    <s v="4.1 EQUIPO DE COMUNICACION"/>
    <n v="1623"/>
    <s v="MICROFONO"/>
    <n v="894"/>
    <s v="USADO"/>
    <m/>
    <s v="MICROFONO INALAMBRICO MARCA SH"/>
    <s v="URE PGX14"/>
    <n v="1679"/>
    <m/>
    <s v="DE"/>
    <n v="1259414.8999999999"/>
    <n v="1259414.8999999999"/>
    <s v="1-6-70-01"/>
    <s v="3-1-45-06"/>
    <n v="1259414.8999999999"/>
    <n v="0"/>
    <x v="205"/>
    <d v="2012-12-21T00:00:00"/>
    <x v="3"/>
  </r>
  <r>
    <n v="224"/>
    <s v="4.1 EQUIPO DE COMUNICACION"/>
    <n v="1623"/>
    <s v="MICROFONO"/>
    <n v="895"/>
    <s v="USADO"/>
    <m/>
    <s v="MICROFONO INALAMBRICO MARCA SH"/>
    <s v="URE PGX14"/>
    <n v="1680"/>
    <m/>
    <s v="DE"/>
    <n v="1259414.8999999999"/>
    <n v="1259414.8999999999"/>
    <s v="1-6-70-01"/>
    <s v="3-1-45-06"/>
    <n v="1259414.8999999999"/>
    <n v="0"/>
    <x v="205"/>
    <d v="2012-12-21T00:00:00"/>
    <x v="3"/>
  </r>
  <r>
    <n v="224"/>
    <s v="4.1 EQUIPO DE COMUNICACION"/>
    <n v="1623"/>
    <s v="MICROFONO"/>
    <n v="896"/>
    <s v="USADO"/>
    <m/>
    <s v="MICROFONO INALAMBRICO MARCA SH"/>
    <s v="URE PGX14"/>
    <n v="1681"/>
    <m/>
    <s v="DE"/>
    <n v="1259414.8999999999"/>
    <n v="1259414.8999999999"/>
    <s v="1-6-70-01"/>
    <s v="3-1-45-06"/>
    <n v="1259414.8999999999"/>
    <n v="0"/>
    <x v="205"/>
    <d v="2012-12-21T00:00:00"/>
    <x v="3"/>
  </r>
  <r>
    <n v="224"/>
    <s v="4.1 EQUIPO DE COMUNICACION"/>
    <n v="1623"/>
    <s v="MICROFONO"/>
    <n v="897"/>
    <s v="USADO"/>
    <m/>
    <s v="MICROFONO INALAMBRICO MARCA SH"/>
    <s v="URE PGX14"/>
    <n v="1682"/>
    <m/>
    <s v="DE"/>
    <n v="1259414.8999999999"/>
    <n v="1259414.8999999999"/>
    <s v="1-6-70-01"/>
    <s v="3-1-45-06"/>
    <n v="1259414.8999999999"/>
    <n v="0"/>
    <x v="205"/>
    <d v="2012-12-21T00:00:00"/>
    <x v="3"/>
  </r>
  <r>
    <n v="224"/>
    <s v="4.1 EQUIPO DE COMUNICACION"/>
    <n v="1623"/>
    <s v="MICROFONO"/>
    <n v="898"/>
    <s v="USADO"/>
    <m/>
    <s v="MICROFONO INALAMBRICO MARCA SH"/>
    <s v="URE PGX14"/>
    <n v="1683"/>
    <m/>
    <s v="DE"/>
    <n v="1259414.8999999999"/>
    <n v="1259414.8999999999"/>
    <s v="1-6-70-01"/>
    <s v="3-1-45-06"/>
    <n v="1259414.8999999999"/>
    <n v="0"/>
    <x v="205"/>
    <d v="2012-12-21T00:00:00"/>
    <x v="3"/>
  </r>
  <r>
    <n v="224"/>
    <s v="4.1 EQUIPO DE COMUNICACION"/>
    <n v="1623"/>
    <s v="MICROFONO"/>
    <n v="899"/>
    <s v="USADO"/>
    <m/>
    <s v="MICROFONO INALAMBRICO MARCA SH"/>
    <s v="URE PGX14"/>
    <n v="1684"/>
    <m/>
    <s v="DE"/>
    <n v="1259414.8999999999"/>
    <n v="1259414.8999999999"/>
    <s v="1-6-70-01"/>
    <s v="3-1-45-06"/>
    <n v="1259414.8999999999"/>
    <n v="0"/>
    <x v="205"/>
    <d v="2012-12-21T00:00:00"/>
    <x v="3"/>
  </r>
  <r>
    <n v="224"/>
    <s v="4.1 EQUIPO DE COMUNICACION"/>
    <n v="1623"/>
    <s v="MICROFONO"/>
    <n v="900"/>
    <s v="USADO"/>
    <m/>
    <s v="MICROFONO INALAMBRICO MARCA SH"/>
    <s v="URE PGX14"/>
    <n v="1685"/>
    <m/>
    <s v="DE"/>
    <n v="1259414.8999999999"/>
    <n v="1259414.8999999999"/>
    <s v="1-6-70-01"/>
    <s v="3-1-45-06"/>
    <n v="1259414.8999999999"/>
    <n v="0"/>
    <x v="205"/>
    <d v="2012-12-21T00:00:00"/>
    <x v="3"/>
  </r>
  <r>
    <n v="224"/>
    <s v="4.1 EQUIPO DE COMUNICACION"/>
    <n v="1623"/>
    <s v="MICROFONO"/>
    <n v="901"/>
    <s v="USADO"/>
    <m/>
    <s v="MICROFONO INALAMBRICO REF SM57"/>
    <m/>
    <n v="1686"/>
    <m/>
    <s v="CC"/>
    <n v="321988.86"/>
    <n v="321988.86"/>
    <s v="5-1-11-15-003"/>
    <s v="5-1-11-14-004"/>
    <n v="0"/>
    <n v="0"/>
    <x v="206"/>
    <d v="2012-12-21T00:00:00"/>
    <x v="3"/>
  </r>
  <r>
    <n v="224"/>
    <s v="4.1 EQUIPO DE COMUNICACION"/>
    <n v="1623"/>
    <s v="MICROFONO"/>
    <n v="902"/>
    <s v="USADO"/>
    <m/>
    <s v="MICROFONO INALAMBRICO REF SM57"/>
    <m/>
    <n v="1687"/>
    <m/>
    <s v="CC"/>
    <n v="321988.86"/>
    <n v="321988.86"/>
    <s v="5-1-11-15-003"/>
    <s v="5-1-11-14-004"/>
    <n v="0"/>
    <n v="0"/>
    <x v="206"/>
    <d v="2012-12-21T00:00:00"/>
    <x v="3"/>
  </r>
  <r>
    <n v="224"/>
    <s v="4.1 EQUIPO DE COMUNICACION"/>
    <n v="1623"/>
    <s v="MICROFONO"/>
    <n v="903"/>
    <s v="USADO"/>
    <m/>
    <s v="MICROFONO INALAMBRICO REF SM57"/>
    <m/>
    <n v="1688"/>
    <m/>
    <s v="CC"/>
    <n v="321988.86"/>
    <n v="321988.86"/>
    <s v="5-1-11-15-003"/>
    <s v="5-1-11-14-004"/>
    <n v="0"/>
    <n v="0"/>
    <x v="206"/>
    <d v="2012-12-21T00:00:00"/>
    <x v="3"/>
  </r>
  <r>
    <n v="224"/>
    <s v="4.1 EQUIPO DE COMUNICACION"/>
    <n v="1623"/>
    <s v="MICROFONO"/>
    <n v="904"/>
    <s v="USADO"/>
    <m/>
    <s v="MICROFONO INALAMBRICO REF SM57"/>
    <m/>
    <n v="1689"/>
    <m/>
    <s v="CC"/>
    <n v="321988.86"/>
    <n v="321988.86"/>
    <s v="5-1-11-15-003"/>
    <s v="5-1-11-14-004"/>
    <n v="0"/>
    <n v="0"/>
    <x v="206"/>
    <d v="2012-12-21T00:00:00"/>
    <x v="3"/>
  </r>
  <r>
    <n v="224"/>
    <s v="4.1 EQUIPO DE COMUNICACION"/>
    <n v="1623"/>
    <s v="MICROFONO"/>
    <n v="905"/>
    <s v="USADO"/>
    <m/>
    <s v="MICROFONO INALAMBRICO REF SM57"/>
    <m/>
    <n v="1690"/>
    <m/>
    <s v="CC"/>
    <n v="321988.86"/>
    <n v="321988.86"/>
    <s v="5-1-11-15-003"/>
    <s v="5-1-11-14-004"/>
    <n v="0"/>
    <n v="0"/>
    <x v="206"/>
    <d v="2012-12-21T00:00:00"/>
    <x v="3"/>
  </r>
  <r>
    <n v="224"/>
    <s v="4.1 EQUIPO DE COMUNICACION"/>
    <n v="1623"/>
    <s v="MICROFONO"/>
    <n v="906"/>
    <s v="USADO"/>
    <m/>
    <s v="MICROFONO INALAMBRICO REF SM57"/>
    <m/>
    <n v="1691"/>
    <m/>
    <s v="CC"/>
    <n v="321988.86"/>
    <n v="321988.86"/>
    <s v="5-1-11-15-003"/>
    <s v="5-1-11-14-004"/>
    <n v="0"/>
    <n v="0"/>
    <x v="206"/>
    <d v="2012-12-21T00:00:00"/>
    <x v="3"/>
  </r>
  <r>
    <n v="224"/>
    <s v="4.1 EQUIPO DE COMUNICACION"/>
    <n v="1623"/>
    <s v="MICROFONO"/>
    <n v="907"/>
    <s v="USADO"/>
    <m/>
    <s v="MICROFONO INALAMBRICO REF SM57"/>
    <m/>
    <n v="1692"/>
    <m/>
    <s v="CC"/>
    <n v="321988.86"/>
    <n v="321988.86"/>
    <s v="5-1-11-15-003"/>
    <s v="5-1-11-14-004"/>
    <n v="0"/>
    <n v="0"/>
    <x v="206"/>
    <d v="2012-12-21T00:00:00"/>
    <x v="3"/>
  </r>
  <r>
    <n v="224"/>
    <s v="4.1 EQUIPO DE COMUNICACION"/>
    <n v="1623"/>
    <s v="MICROFONO"/>
    <n v="908"/>
    <s v="USADO"/>
    <m/>
    <s v="MICROFONO INALAMBRICO REF SM57"/>
    <m/>
    <n v="1693"/>
    <m/>
    <s v="CC"/>
    <n v="321988.86"/>
    <n v="321988.86"/>
    <s v="5-1-11-15-003"/>
    <s v="5-1-11-14-004"/>
    <n v="0"/>
    <n v="0"/>
    <x v="206"/>
    <d v="2012-12-21T00:00:00"/>
    <x v="3"/>
  </r>
  <r>
    <n v="224"/>
    <s v="4.1 EQUIPO DE COMUNICACION"/>
    <n v="1328"/>
    <s v="CABINAS DE SONIDO"/>
    <n v="909"/>
    <s v="USADO"/>
    <m/>
    <s v="CABINA DE AMPLIFICACION REF 31"/>
    <s v="0-A"/>
    <n v="1694"/>
    <m/>
    <s v="DE"/>
    <n v="1154619.25"/>
    <n v="1154619.25"/>
    <s v="1-6-70-01"/>
    <s v="3-1-45-06"/>
    <n v="1154619.25"/>
    <n v="0"/>
    <x v="207"/>
    <d v="2012-12-21T00:00:00"/>
    <x v="3"/>
  </r>
  <r>
    <n v="224"/>
    <s v="4.1 EQUIPO DE COMUNICACION"/>
    <n v="1328"/>
    <s v="CABINAS DE SONIDO"/>
    <n v="910"/>
    <s v="USADO"/>
    <m/>
    <s v="CABINA DE AMPLIFICACION REF 31"/>
    <s v="0-A"/>
    <n v="1695"/>
    <m/>
    <s v="DE"/>
    <n v="1154619.25"/>
    <n v="1154619.25"/>
    <s v="1-6-70-01"/>
    <s v="3-1-45-06"/>
    <n v="1154619.25"/>
    <n v="0"/>
    <x v="207"/>
    <d v="2012-12-21T00:00:00"/>
    <x v="3"/>
  </r>
  <r>
    <n v="224"/>
    <s v="4.1 EQUIPO DE COMUNICACION"/>
    <n v="1328"/>
    <s v="CABINAS DE SONIDO"/>
    <n v="911"/>
    <s v="USADO"/>
    <m/>
    <s v="CABINA DE AMPLIFICACION REF 31"/>
    <s v="0-A"/>
    <n v="1696"/>
    <m/>
    <s v="DE"/>
    <n v="1154619.25"/>
    <n v="1154619.25"/>
    <s v="1-6-70-01"/>
    <s v="3-1-45-06"/>
    <n v="1154619.25"/>
    <n v="0"/>
    <x v="207"/>
    <d v="2012-12-21T00:00:00"/>
    <x v="3"/>
  </r>
  <r>
    <n v="224"/>
    <s v="4.1 EQUIPO DE COMUNICACION"/>
    <n v="1328"/>
    <s v="CABINAS DE SONIDO"/>
    <n v="912"/>
    <s v="USADO"/>
    <m/>
    <s v="CABINA DE AMPLIFICACION REF 31"/>
    <s v="0-A"/>
    <n v="1697"/>
    <m/>
    <s v="DE"/>
    <n v="1154619.25"/>
    <n v="1154619.25"/>
    <s v="1-6-70-01"/>
    <s v="3-1-45-06"/>
    <n v="1154619.25"/>
    <n v="0"/>
    <x v="207"/>
    <d v="2012-12-21T00:00:00"/>
    <x v="3"/>
  </r>
  <r>
    <n v="219"/>
    <s v="1.6 HERRAMIENTAS Y ACCESORIOS"/>
    <n v="1218"/>
    <s v="RACK"/>
    <n v="913"/>
    <s v="USADO"/>
    <m/>
    <s v="RACK PARA EQUIPOS"/>
    <m/>
    <n v="1698"/>
    <m/>
    <s v="DE"/>
    <n v="950040"/>
    <n v="950040"/>
    <s v="1-6-55-11"/>
    <s v="3-1-45-06"/>
    <n v="950040"/>
    <n v="0"/>
    <x v="208"/>
    <d v="2012-12-21T00:00:00"/>
    <x v="1"/>
  </r>
  <r>
    <n v="225"/>
    <s v="4.2 EQUIPO DE COMPUTACION"/>
    <n v="1685"/>
    <s v="CONSOLA DE LUCES"/>
    <n v="914"/>
    <s v="USADO"/>
    <m/>
    <s v="CONSOLA DE LUCES"/>
    <m/>
    <n v="1699"/>
    <m/>
    <s v="DE"/>
    <n v="604596"/>
    <n v="604596"/>
    <s v="1-6-70-01"/>
    <s v="3-1-45-06"/>
    <n v="604596"/>
    <n v="0"/>
    <x v="209"/>
    <d v="2012-12-21T00:00:00"/>
    <x v="3"/>
  </r>
  <r>
    <n v="241"/>
    <s v="9.1 ELEMENTOS MUSICALES"/>
    <n v="1622"/>
    <s v="PARTITURAS"/>
    <n v="915"/>
    <s v="USADO"/>
    <m/>
    <s v="PATIÐO HUGO.NAVIDAD PACEÐA-"/>
    <m/>
    <n v="17"/>
    <m/>
    <s v="DE"/>
    <n v="2207.4299999999998"/>
    <n v="2207.4299999999998"/>
    <s v="1-9-60-90-003"/>
    <s v="3-1-45-12"/>
    <n v="0"/>
    <n v="0"/>
    <x v="0"/>
    <d v="1984-01-01T00:00:00"/>
    <x v="0"/>
  </r>
  <r>
    <n v="222"/>
    <s v="3.1 MUEBLES Y ENSERES"/>
    <n v="1024"/>
    <s v="BASE"/>
    <n v="916"/>
    <s v="USADO"/>
    <m/>
    <s v="BASE PARA MICROFONO NB-502"/>
    <m/>
    <n v="1700"/>
    <m/>
    <s v="CC"/>
    <n v="60134.51"/>
    <n v="60134.51"/>
    <s v="5-1-11-15-002"/>
    <s v="5-1-11-14-003"/>
    <n v="0"/>
    <n v="0"/>
    <x v="210"/>
    <d v="2012-12-21T00:00:00"/>
    <x v="1"/>
  </r>
  <r>
    <n v="222"/>
    <s v="3.1 MUEBLES Y ENSERES"/>
    <n v="1024"/>
    <s v="BASE"/>
    <n v="917"/>
    <s v="USADO"/>
    <m/>
    <s v="BASE PARA MICROFONO NB-502"/>
    <m/>
    <n v="1701"/>
    <m/>
    <s v="CC"/>
    <n v="60134.51"/>
    <n v="60134.51"/>
    <s v="5-1-11-15-002"/>
    <s v="5-1-11-14-003"/>
    <n v="0"/>
    <n v="0"/>
    <x v="210"/>
    <d v="2012-12-21T00:00:00"/>
    <x v="1"/>
  </r>
  <r>
    <n v="222"/>
    <s v="3.1 MUEBLES Y ENSERES"/>
    <n v="1024"/>
    <s v="BASE"/>
    <n v="918"/>
    <s v="USADO"/>
    <m/>
    <s v="BASE PARA MICROFONO NB-502"/>
    <m/>
    <n v="1702"/>
    <m/>
    <s v="CC"/>
    <n v="60134.51"/>
    <n v="60134.51"/>
    <s v="5-1-11-15-002"/>
    <s v="5-1-11-14-003"/>
    <n v="0"/>
    <n v="0"/>
    <x v="210"/>
    <d v="2012-12-21T00:00:00"/>
    <x v="1"/>
  </r>
  <r>
    <n v="222"/>
    <s v="3.1 MUEBLES Y ENSERES"/>
    <n v="1024"/>
    <s v="BASE"/>
    <n v="919"/>
    <s v="USADO"/>
    <m/>
    <s v="BASE PARA MICROFONO NB-502"/>
    <m/>
    <n v="1703"/>
    <m/>
    <s v="CC"/>
    <n v="60134.51"/>
    <n v="60134.51"/>
    <s v="5-1-11-15-002"/>
    <s v="5-1-11-14-003"/>
    <n v="0"/>
    <n v="0"/>
    <x v="210"/>
    <d v="2012-12-21T00:00:00"/>
    <x v="1"/>
  </r>
  <r>
    <n v="222"/>
    <s v="3.1 MUEBLES Y ENSERES"/>
    <n v="1024"/>
    <s v="BASE"/>
    <n v="920"/>
    <s v="USADO"/>
    <m/>
    <s v="BASE PARA MICROFONO NB-502"/>
    <m/>
    <n v="1704"/>
    <m/>
    <s v="CC"/>
    <n v="60134.51"/>
    <n v="60134.51"/>
    <s v="5-1-11-15-002"/>
    <s v="5-1-11-14-003"/>
    <n v="0"/>
    <n v="0"/>
    <x v="210"/>
    <d v="2012-12-21T00:00:00"/>
    <x v="1"/>
  </r>
  <r>
    <n v="222"/>
    <s v="3.1 MUEBLES Y ENSERES"/>
    <n v="1024"/>
    <s v="BASE"/>
    <n v="921"/>
    <s v="USADO"/>
    <m/>
    <s v="BASE PARA MICROFONO NB-502"/>
    <m/>
    <n v="1705"/>
    <m/>
    <s v="CC"/>
    <n v="60134.51"/>
    <n v="60134.51"/>
    <s v="5-1-11-15-002"/>
    <s v="5-1-11-14-003"/>
    <n v="0"/>
    <n v="0"/>
    <x v="210"/>
    <d v="2012-12-21T00:00:00"/>
    <x v="1"/>
  </r>
  <r>
    <n v="222"/>
    <s v="3.1 MUEBLES Y ENSERES"/>
    <n v="1024"/>
    <s v="BASE"/>
    <n v="922"/>
    <s v="USADO"/>
    <m/>
    <s v="BASE PARA MICROFONO NB-502"/>
    <m/>
    <n v="1706"/>
    <m/>
    <s v="CC"/>
    <n v="60134.51"/>
    <n v="60134.51"/>
    <s v="5-1-11-15-002"/>
    <s v="5-1-11-14-003"/>
    <n v="0"/>
    <n v="0"/>
    <x v="210"/>
    <d v="2012-12-21T00:00:00"/>
    <x v="1"/>
  </r>
  <r>
    <n v="222"/>
    <s v="3.1 MUEBLES Y ENSERES"/>
    <n v="1024"/>
    <s v="BASE"/>
    <n v="923"/>
    <s v="USADO"/>
    <m/>
    <s v="BASE PARA MICROFONO NB-502"/>
    <m/>
    <n v="1707"/>
    <m/>
    <s v="CC"/>
    <n v="60134.51"/>
    <n v="60134.51"/>
    <s v="5-1-11-15-002"/>
    <s v="5-1-11-14-003"/>
    <n v="0"/>
    <n v="0"/>
    <x v="210"/>
    <d v="2012-12-21T00:00:00"/>
    <x v="1"/>
  </r>
  <r>
    <n v="246"/>
    <s v="1.4.4. EQUIPO DE MUSICA"/>
    <n v="1676"/>
    <s v="CABLE"/>
    <n v="924"/>
    <s v="USADO"/>
    <m/>
    <s v="CABLES EN LINEA TIPO 1/4 PROEL"/>
    <m/>
    <n v="1708"/>
    <m/>
    <s v="CC"/>
    <n v="74693"/>
    <n v="74693"/>
    <s v="5-1-11-15-008"/>
    <s v="5-1-11-14-001"/>
    <n v="0"/>
    <n v="0"/>
    <x v="211"/>
    <d v="2012-12-21T00:00:00"/>
    <x v="1"/>
  </r>
  <r>
    <n v="246"/>
    <s v="1.4.4. EQUIPO DE MUSICA"/>
    <n v="1676"/>
    <s v="CABLE"/>
    <n v="925"/>
    <s v="USADO"/>
    <m/>
    <s v="CABLES EN LINEA TIPO 1/4 PROEL"/>
    <m/>
    <n v="1709"/>
    <m/>
    <s v="CC"/>
    <n v="74693"/>
    <n v="74693"/>
    <s v="5-1-11-15-008"/>
    <s v="5-1-11-14-001"/>
    <n v="0"/>
    <n v="0"/>
    <x v="211"/>
    <d v="2012-12-21T00:00:00"/>
    <x v="1"/>
  </r>
  <r>
    <n v="246"/>
    <s v="1.4.4. EQUIPO DE MUSICA"/>
    <n v="1676"/>
    <s v="CABLE"/>
    <n v="926"/>
    <s v="USADO"/>
    <m/>
    <s v="CABLES EN LINEA TIPO 1/4 PROEL"/>
    <m/>
    <n v="1710"/>
    <m/>
    <s v="CC"/>
    <n v="74693"/>
    <n v="74693"/>
    <s v="5-1-11-15-008"/>
    <s v="5-1-11-14-001"/>
    <n v="0"/>
    <n v="0"/>
    <x v="211"/>
    <d v="2012-12-21T00:00:00"/>
    <x v="1"/>
  </r>
  <r>
    <n v="246"/>
    <s v="1.4.4. EQUIPO DE MUSICA"/>
    <n v="1676"/>
    <s v="CABLE"/>
    <n v="927"/>
    <s v="USADO"/>
    <m/>
    <s v="CABLES EN LINEA TIPO 1/4 PROEL"/>
    <m/>
    <n v="1711"/>
    <m/>
    <s v="CC"/>
    <n v="74693"/>
    <n v="74693"/>
    <s v="5-1-11-15-008"/>
    <s v="5-1-11-14-001"/>
    <n v="0"/>
    <n v="0"/>
    <x v="211"/>
    <d v="2012-12-21T00:00:00"/>
    <x v="1"/>
  </r>
  <r>
    <n v="224"/>
    <s v="4.1 EQUIPO DE COMUNICACION"/>
    <n v="1705"/>
    <s v="SNAKE"/>
    <n v="928"/>
    <s v="USADO"/>
    <m/>
    <s v="SNAKE DE 24 MTS Y 24 CANALES S"/>
    <s v="EISMIC AUDIO"/>
    <n v="1712"/>
    <m/>
    <s v="DE"/>
    <n v="1575660.98"/>
    <n v="1575660.98"/>
    <s v="1-6-70-01"/>
    <s v="1-6-70-01"/>
    <n v="1246714.76"/>
    <n v="660482.54778082191"/>
    <x v="212"/>
    <d v="2012-12-21T00:00:00"/>
    <x v="3"/>
  </r>
  <r>
    <n v="246"/>
    <s v="1.4.4. EQUIPO DE MUSICA"/>
    <n v="1678"/>
    <s v="CAJA"/>
    <n v="929"/>
    <s v="USADO"/>
    <m/>
    <s v="CAJAS DIRECTAS REF ULTRA-DI100"/>
    <m/>
    <n v="1713"/>
    <m/>
    <s v="CC"/>
    <n v="149898.39000000001"/>
    <n v="149898.39000000001"/>
    <s v="5-1-11-15-008"/>
    <s v="5-1-11-14-001"/>
    <n v="0"/>
    <n v="0"/>
    <x v="213"/>
    <d v="2012-12-21T00:00:00"/>
    <x v="2"/>
  </r>
  <r>
    <n v="246"/>
    <s v="1.4.4. EQUIPO DE MUSICA"/>
    <n v="1678"/>
    <s v="CAJA"/>
    <n v="930"/>
    <s v="USADO"/>
    <m/>
    <s v="CAJAS DIRECTAS REF ULTRA-DI100"/>
    <m/>
    <n v="1714"/>
    <m/>
    <s v="CC"/>
    <n v="149898.39000000001"/>
    <n v="149898.39000000001"/>
    <s v="5-1-11-15-008"/>
    <s v="5-1-11-14-001"/>
    <n v="0"/>
    <n v="0"/>
    <x v="213"/>
    <d v="2012-12-21T00:00:00"/>
    <x v="2"/>
  </r>
  <r>
    <n v="246"/>
    <s v="1.4.4. EQUIPO DE MUSICA"/>
    <n v="1678"/>
    <s v="CAJA"/>
    <n v="931"/>
    <s v="USADO"/>
    <m/>
    <s v="CAJAS DIRECTAS REF ULTRA-DI100"/>
    <m/>
    <n v="1715"/>
    <m/>
    <s v="CC"/>
    <n v="149898.39000000001"/>
    <n v="149898.39000000001"/>
    <s v="5-1-11-15-008"/>
    <s v="5-1-11-14-001"/>
    <n v="0"/>
    <n v="0"/>
    <x v="213"/>
    <d v="2012-12-21T00:00:00"/>
    <x v="2"/>
  </r>
  <r>
    <n v="246"/>
    <s v="1.4.4. EQUIPO DE MUSICA"/>
    <n v="1678"/>
    <s v="CAJA"/>
    <n v="932"/>
    <s v="USADO"/>
    <m/>
    <s v="CAJAS DIRECTAS REF ULTRA-DI100"/>
    <m/>
    <n v="1716"/>
    <m/>
    <s v="CC"/>
    <n v="149898.39000000001"/>
    <n v="149898.39000000001"/>
    <s v="5-1-11-15-008"/>
    <s v="5-1-11-14-001"/>
    <n v="0"/>
    <n v="0"/>
    <x v="213"/>
    <d v="2012-12-21T00:00:00"/>
    <x v="2"/>
  </r>
  <r>
    <n v="246"/>
    <s v="1.4.4. EQUIPO DE MUSICA"/>
    <n v="1678"/>
    <s v="CAJA"/>
    <n v="933"/>
    <s v="USADO"/>
    <m/>
    <s v="CAJAS DIRECTAS REF ULTRA-DI100"/>
    <m/>
    <n v="1717"/>
    <m/>
    <s v="CC"/>
    <n v="149898.39000000001"/>
    <n v="149898.39000000001"/>
    <s v="5-1-11-15-008"/>
    <s v="5-1-11-14-001"/>
    <n v="0"/>
    <n v="0"/>
    <x v="213"/>
    <d v="2012-12-21T00:00:00"/>
    <x v="2"/>
  </r>
  <r>
    <n v="246"/>
    <s v="1.4.4. EQUIPO DE MUSICA"/>
    <n v="1678"/>
    <s v="CAJA"/>
    <n v="934"/>
    <s v="USADO"/>
    <m/>
    <s v="CAJAS DIRECTAS REF ULTRA-DI100"/>
    <m/>
    <n v="1718"/>
    <m/>
    <s v="CC"/>
    <n v="149898.39000000001"/>
    <n v="149898.39000000001"/>
    <s v="5-1-11-15-008"/>
    <s v="5-1-11-14-001"/>
    <n v="0"/>
    <n v="0"/>
    <x v="213"/>
    <d v="2012-12-21T00:00:00"/>
    <x v="2"/>
  </r>
  <r>
    <n v="246"/>
    <s v="1.4.4. EQUIPO DE MUSICA"/>
    <n v="1676"/>
    <s v="CABLE"/>
    <n v="935"/>
    <s v="USADO"/>
    <m/>
    <s v="CABLES XLR MARCA PROEL"/>
    <m/>
    <n v="1719"/>
    <m/>
    <s v="CC"/>
    <n v="23430.26"/>
    <n v="23430.26"/>
    <s v="5-1-11-15-008"/>
    <s v="5-1-11-14-001"/>
    <n v="0"/>
    <n v="0"/>
    <x v="214"/>
    <d v="2012-12-21T00:00:00"/>
    <x v="1"/>
  </r>
  <r>
    <n v="246"/>
    <s v="1.4.4. EQUIPO DE MUSICA"/>
    <n v="1676"/>
    <s v="CABLE"/>
    <n v="936"/>
    <s v="USADO"/>
    <m/>
    <s v="CABLES XLR MARCA PROEL"/>
    <m/>
    <n v="1720"/>
    <m/>
    <s v="CC"/>
    <n v="23430.26"/>
    <n v="23430.26"/>
    <s v="5-1-11-15-008"/>
    <s v="5-1-11-14-001"/>
    <n v="0"/>
    <n v="0"/>
    <x v="214"/>
    <d v="2012-12-21T00:00:00"/>
    <x v="1"/>
  </r>
  <r>
    <n v="222"/>
    <s v="3.1 MUEBLES Y ENSERES"/>
    <n v="1024"/>
    <s v="BASE"/>
    <n v="937"/>
    <s v="USADO"/>
    <m/>
    <s v="BASES DE PISO PARA CABINA"/>
    <m/>
    <n v="1721"/>
    <m/>
    <s v="CC"/>
    <n v="97552"/>
    <n v="97552"/>
    <s v="5-1-11-15-002"/>
    <s v="5-1-11-14-003"/>
    <n v="0"/>
    <n v="0"/>
    <x v="215"/>
    <d v="2012-12-21T00:00:00"/>
    <x v="1"/>
  </r>
  <r>
    <n v="222"/>
    <s v="3.1 MUEBLES Y ENSERES"/>
    <n v="1024"/>
    <s v="BASE"/>
    <n v="938"/>
    <s v="USADO"/>
    <m/>
    <s v="BASES DE PISO PARA CABINA"/>
    <m/>
    <n v="1722"/>
    <m/>
    <s v="CC"/>
    <n v="97552"/>
    <n v="97552"/>
    <s v="5-1-11-15-002"/>
    <s v="5-1-11-14-003"/>
    <n v="0"/>
    <n v="0"/>
    <x v="215"/>
    <d v="2012-12-21T00:00:00"/>
    <x v="1"/>
  </r>
  <r>
    <n v="222"/>
    <s v="3.1 MUEBLES Y ENSERES"/>
    <n v="1024"/>
    <s v="BASE"/>
    <n v="939"/>
    <s v="USADO"/>
    <m/>
    <s v="BASES DE PISO PARA CABINA"/>
    <m/>
    <n v="1723"/>
    <m/>
    <s v="CC"/>
    <n v="97552"/>
    <n v="97552"/>
    <s v="5-1-11-15-002"/>
    <s v="5-1-11-14-003"/>
    <n v="0"/>
    <n v="0"/>
    <x v="215"/>
    <d v="2012-12-21T00:00:00"/>
    <x v="1"/>
  </r>
  <r>
    <n v="222"/>
    <s v="3.1 MUEBLES Y ENSERES"/>
    <n v="1024"/>
    <s v="BASE"/>
    <n v="940"/>
    <s v="USADO"/>
    <m/>
    <s v="BASES DE PISO PARA CABINA"/>
    <m/>
    <n v="1724"/>
    <m/>
    <s v="CC"/>
    <n v="97552"/>
    <n v="97552"/>
    <s v="5-1-11-15-002"/>
    <s v="5-1-11-14-003"/>
    <n v="0"/>
    <n v="0"/>
    <x v="215"/>
    <d v="2012-12-21T00:00:00"/>
    <x v="1"/>
  </r>
  <r>
    <n v="225"/>
    <s v="4.2 EQUIPO DE COMPUTACION"/>
    <n v="1229"/>
    <s v="SCANNER"/>
    <n v="941"/>
    <s v="USADO"/>
    <m/>
    <s v="SCANER KODAK"/>
    <m/>
    <n v="1725"/>
    <m/>
    <s v="DE"/>
    <n v="10370839"/>
    <n v="10370839"/>
    <s v="1-6-70-02-001"/>
    <s v="1-6-70-02"/>
    <n v="10370839"/>
    <n v="4347228.402739726"/>
    <x v="216"/>
    <d v="2012-12-21T00:00:00"/>
    <x v="3"/>
  </r>
  <r>
    <n v="224"/>
    <s v="4.1 EQUIPO DE COMUNICACION"/>
    <n v="1211"/>
    <s v="VIDEO BEAM"/>
    <n v="942"/>
    <s v="INSERVIBLE"/>
    <m/>
    <s v="VIDEO PROYECTOR EPSON"/>
    <m/>
    <n v="1726"/>
    <m/>
    <s v="DE"/>
    <n v="2086192"/>
    <n v="2086192"/>
    <s v="1-6-37-10-001"/>
    <s v="3-1-45-06"/>
    <n v="2086192"/>
    <n v="0"/>
    <x v="217"/>
    <d v="2012-12-21T00:00:00"/>
    <x v="3"/>
  </r>
  <r>
    <n v="225"/>
    <s v="4.2 EQUIPO DE COMPUTACION"/>
    <n v="1139"/>
    <s v="IMPRESORA"/>
    <n v="943"/>
    <s v="USADO"/>
    <m/>
    <s v="IMPRESORA  HP LASER JET M602X"/>
    <m/>
    <n v="1727"/>
    <m/>
    <s v="DE"/>
    <n v="2965233"/>
    <n v="2965233"/>
    <s v="1-6-70-02-001"/>
    <s v="1-6-70-02"/>
    <n v="2965233"/>
    <n v="1242960.6821917808"/>
    <x v="218"/>
    <d v="2012-12-21T00:00:00"/>
    <x v="3"/>
  </r>
  <r>
    <n v="225"/>
    <s v="4.2 EQUIPO DE COMPUTACION"/>
    <n v="1204"/>
    <s v="COMPUTADOR (Monitor, teclado,mouse)"/>
    <n v="944"/>
    <s v="INSERVIBLE"/>
    <m/>
    <s v="COMPUTADOR DE ESCRITORIO"/>
    <m/>
    <n v="1729"/>
    <m/>
    <s v="DE"/>
    <n v="6396358"/>
    <n v="6396358"/>
    <s v="1-6-35-04-002-001"/>
    <s v="3-1-45-06"/>
    <n v="0"/>
    <n v="0"/>
    <x v="219"/>
    <d v="2012-12-21T00:00:00"/>
    <x v="3"/>
  </r>
  <r>
    <n v="225"/>
    <s v="4.2 EQUIPO DE COMPUTACION"/>
    <n v="1712"/>
    <s v="COMPUTADOR PORTATIL"/>
    <n v="945"/>
    <s v="USADO"/>
    <m/>
    <s v="COMPUTADOR PORTATIL HP 4540S I"/>
    <s v="NTEL CORE"/>
    <n v="1730"/>
    <m/>
    <s v="DE"/>
    <n v="2016926"/>
    <n v="2016926"/>
    <s v="1-6-70-02-001"/>
    <s v="1-6-70-02"/>
    <n v="874001.27"/>
    <n v="845451.17260273965"/>
    <x v="220"/>
    <d v="2012-12-21T00:00:00"/>
    <x v="4"/>
  </r>
  <r>
    <n v="244"/>
    <s v="1.4.3. VIENTO"/>
    <n v="1640"/>
    <s v="TROMPA"/>
    <n v="947"/>
    <s v="USADO"/>
    <m/>
    <s v="TROMPA ALEXANDER 103  CAMPANA "/>
    <s v="ESTUCHE"/>
    <n v="1734"/>
    <m/>
    <s v="DE"/>
    <n v="29463258"/>
    <n v="29463258"/>
    <s v="1-6-55-05"/>
    <s v="1-6-55-05"/>
    <n v="14771989.59"/>
    <n v="24563900.747152619"/>
    <x v="221"/>
    <d v="2012-12-27T00:00:00"/>
    <x v="2"/>
  </r>
  <r>
    <n v="244"/>
    <s v="1.4.3. VIENTO"/>
    <n v="1640"/>
    <s v="TROMPA"/>
    <n v="948"/>
    <s v="USADO"/>
    <d v="2015-09-17T00:00:00"/>
    <s v="TROMPA ALEXANDER 103 CAMPANA E"/>
    <s v="STUCHE"/>
    <n v="1735"/>
    <m/>
    <s v="DE"/>
    <n v="29463258"/>
    <n v="29463258"/>
    <s v="1-6-55-05"/>
    <s v="1-6-55-05"/>
    <n v="14239229.310000001"/>
    <n v="24563900.747152619"/>
    <x v="221"/>
    <d v="2012-12-27T00:00:00"/>
    <x v="2"/>
  </r>
  <r>
    <n v="244"/>
    <s v="1.4.3. VIENTO"/>
    <n v="1640"/>
    <s v="TROMPA"/>
    <n v="949"/>
    <s v="USADO"/>
    <d v="2017-04-05T00:00:00"/>
    <s v="TROMPA  TRIPLE ALEXANDER  301 "/>
    <s v="CAMPANA ESTUCHE"/>
    <n v="1736"/>
    <m/>
    <s v="DE"/>
    <n v="48490226"/>
    <n v="48490226"/>
    <s v="1-6-55-05"/>
    <s v="1-6-55-05"/>
    <n v="23062748.620000001"/>
    <n v="40426931.01594533"/>
    <x v="222"/>
    <d v="2012-12-27T00:00:00"/>
    <x v="2"/>
  </r>
  <r>
    <n v="244"/>
    <s v="1.4.3. VIENTO"/>
    <n v="1640"/>
    <s v="TROMPA"/>
    <n v="950"/>
    <s v="USADO"/>
    <m/>
    <s v="TROMPA ALEXANDER 103 CAMPANA C"/>
    <s v="ON ESTUCHE"/>
    <n v="1737"/>
    <m/>
    <s v="DE"/>
    <n v="29463258"/>
    <n v="29463258"/>
    <s v="1-6-55-05"/>
    <s v="1-6-55-05"/>
    <n v="8629102.1400000006"/>
    <n v="24563900.747152619"/>
    <x v="221"/>
    <d v="2012-12-27T00:00:00"/>
    <x v="2"/>
  </r>
  <r>
    <n v="241"/>
    <s v="9.1 ELEMENTOS MUSICALES"/>
    <n v="1622"/>
    <s v="PARTITURAS"/>
    <n v="951"/>
    <s v="USADO"/>
    <m/>
    <s v="PARTITURA MUERTE DE SIGFRIEDO "/>
    <s v="Y MUS FUNEB OCASO"/>
    <n v="1738"/>
    <m/>
    <s v="DE"/>
    <n v="531094"/>
    <n v="531094"/>
    <s v="1-9-60-90-003"/>
    <s v="3-1-45-12"/>
    <n v="0"/>
    <n v="0"/>
    <x v="223"/>
    <d v="2013-02-06T00:00:00"/>
    <x v="0"/>
  </r>
  <r>
    <n v="241"/>
    <s v="9.1 ELEMENTOS MUSICALES"/>
    <n v="1622"/>
    <s v="PARTITURAS"/>
    <n v="952"/>
    <s v="USADO"/>
    <m/>
    <s v="PARTITURA INMOLACION BRUNHILDE"/>
    <s v=" DEL OCASO"/>
    <n v="1739"/>
    <m/>
    <s v="DE"/>
    <n v="732227"/>
    <n v="732227"/>
    <s v="1-9-60-90-003"/>
    <s v="3-1-45-12"/>
    <n v="0"/>
    <n v="0"/>
    <x v="224"/>
    <d v="2013-02-06T00:00:00"/>
    <x v="0"/>
  </r>
  <r>
    <n v="241"/>
    <s v="9.1 ELEMENTOS MUSICALES"/>
    <n v="1622"/>
    <s v="PARTITURAS"/>
    <n v="953"/>
    <s v="USADO"/>
    <m/>
    <s v="PARTITURA ENTRADA DE LOS DIOSE"/>
    <s v="S A VALHALA DEL OR"/>
    <n v="1740"/>
    <m/>
    <s v="DE"/>
    <n v="531093"/>
    <n v="531093"/>
    <s v="1-9-60-90-003"/>
    <s v="3-1-45-12"/>
    <n v="0"/>
    <n v="0"/>
    <x v="225"/>
    <d v="2013-02-06T00:00:00"/>
    <x v="0"/>
  </r>
  <r>
    <n v="241"/>
    <s v="9.1 ELEMENTOS MUSICALES"/>
    <n v="1622"/>
    <s v="PARTITURAS"/>
    <n v="954"/>
    <s v="USADO"/>
    <m/>
    <s v="PARTITURA MURUMULLOS DEL BOSQU"/>
    <s v="E DE SIGRIEDO"/>
    <n v="1741"/>
    <m/>
    <s v="DE"/>
    <n v="531093"/>
    <n v="531093"/>
    <s v="1-9-60-90-003"/>
    <s v="3-1-45-12"/>
    <n v="0"/>
    <n v="0"/>
    <x v="225"/>
    <d v="2013-02-06T00:00:00"/>
    <x v="0"/>
  </r>
  <r>
    <n v="241"/>
    <s v="9.1 ELEMENTOS MUSICALES"/>
    <n v="1622"/>
    <s v="PARTITURAS"/>
    <n v="955"/>
    <s v="USADO"/>
    <m/>
    <s v="PARTITURA WOTAN Y ESCENA  DE F"/>
    <s v="UEGO"/>
    <n v="1742"/>
    <m/>
    <s v="DE"/>
    <n v="531093"/>
    <n v="531093"/>
    <s v="1-9-60-90-003"/>
    <s v="3-1-45-12"/>
    <n v="0"/>
    <n v="0"/>
    <x v="225"/>
    <d v="2013-02-06T00:00:00"/>
    <x v="0"/>
  </r>
  <r>
    <n v="241"/>
    <s v="9.1 ELEMENTOS MUSICALES"/>
    <n v="1622"/>
    <s v="PARTITURAS"/>
    <n v="956"/>
    <s v="USADO"/>
    <m/>
    <s v="PARTITURA SINFONIA 1 DE A. DVO"/>
    <s v="RAK"/>
    <n v="1743"/>
    <m/>
    <s v="DE"/>
    <n v="2015233"/>
    <n v="2015233"/>
    <s v="1-9-60-90-003"/>
    <s v="1-6-81-06"/>
    <n v="0"/>
    <n v="979458.44986301369"/>
    <x v="226"/>
    <d v="2013-02-21T00:00:00"/>
    <x v="0"/>
  </r>
  <r>
    <n v="241"/>
    <s v="9.1 ELEMENTOS MUSICALES"/>
    <n v="1622"/>
    <s v="PARTITURAS"/>
    <n v="957"/>
    <s v="USADO"/>
    <m/>
    <s v="PARTITURA SINFONIA 2 DE A DVOR"/>
    <s v="AK"/>
    <n v="1744"/>
    <m/>
    <s v="DE"/>
    <n v="2076612"/>
    <n v="2076612"/>
    <s v="1-9-60-90-003"/>
    <s v="1-6-81-06"/>
    <n v="0"/>
    <n v="1009290.325479452"/>
    <x v="227"/>
    <d v="2013-02-21T00:00:00"/>
    <x v="0"/>
  </r>
  <r>
    <n v="241"/>
    <s v="9.1 ELEMENTOS MUSICALES"/>
    <n v="1622"/>
    <s v="PARTITURAS"/>
    <n v="958"/>
    <s v="USADO"/>
    <m/>
    <s v="PARTITURA SINFONIA 3 DE A DVOR"/>
    <s v="AK"/>
    <n v="1745"/>
    <m/>
    <s v="DE"/>
    <n v="1323662"/>
    <n v="1323662"/>
    <s v="1-9-60-90-003"/>
    <s v="3-1-45-12"/>
    <n v="0"/>
    <n v="0"/>
    <x v="228"/>
    <d v="2013-02-21T00:00:00"/>
    <x v="0"/>
  </r>
  <r>
    <n v="241"/>
    <s v="9.1 ELEMENTOS MUSICALES"/>
    <n v="1622"/>
    <s v="PARTITURAS"/>
    <n v="959"/>
    <s v="USADO"/>
    <m/>
    <s v="PARTITURA SINFONIA 4 DE A DVOR"/>
    <s v="AK"/>
    <n v="1746"/>
    <m/>
    <s v="DE"/>
    <n v="1235469.2"/>
    <n v="1235469.2"/>
    <s v="1-9-60-90-003"/>
    <s v="3-1-45-12"/>
    <n v="0"/>
    <n v="0"/>
    <x v="229"/>
    <d v="2013-02-21T00:00:00"/>
    <x v="0"/>
  </r>
  <r>
    <n v="241"/>
    <s v="9.1 ELEMENTOS MUSICALES"/>
    <n v="1622"/>
    <s v="PARTITURAS"/>
    <n v="960"/>
    <s v="USADO"/>
    <m/>
    <s v="PARTITURA  TRISTAN E ISOLDA DE"/>
    <s v=" WAGNER"/>
    <n v="1747"/>
    <m/>
    <s v="DE"/>
    <n v="3986583.6"/>
    <n v="3986583.6"/>
    <s v="1-9-60-90-003"/>
    <s v="1-6-81-06"/>
    <n v="0"/>
    <n v="1937588.851068493"/>
    <x v="230"/>
    <d v="2013-02-21T00:00:00"/>
    <x v="0"/>
  </r>
  <r>
    <n v="241"/>
    <s v="9.1 ELEMENTOS MUSICALES"/>
    <n v="1622"/>
    <s v="PARTITURAS"/>
    <n v="961"/>
    <s v="USADO"/>
    <m/>
    <s v="PARTITURA ESTEPAS DEL ASIA CEN"/>
    <s v="TRAL A BORODIN"/>
    <n v="1748"/>
    <m/>
    <s v="DE"/>
    <n v="259920.2"/>
    <n v="259920.2"/>
    <s v="1-9-60-90-003"/>
    <s v="3-1-45-12"/>
    <n v="0"/>
    <n v="0"/>
    <x v="231"/>
    <d v="2013-02-21T00:00:00"/>
    <x v="0"/>
  </r>
  <r>
    <n v="222"/>
    <s v="3.1 MUEBLES Y ENSERES"/>
    <n v="1233"/>
    <s v="SILLA"/>
    <n v="962"/>
    <s v="USADO"/>
    <m/>
    <s v="SILLA  PARA ORQUESTA INTERVAL "/>
    <s v="ORCHESTRA CONCERT"/>
    <n v="1749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63"/>
    <s v="USADO"/>
    <m/>
    <s v="SILLA  PARA ORQUESTA INTERVAL "/>
    <s v="ORCHESTRA CONCERT"/>
    <n v="1750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64"/>
    <s v="USADO"/>
    <m/>
    <s v="SILLA  PARA ORQUESTA INTERVAL "/>
    <s v="ORCHESTRA CONCERT"/>
    <n v="1751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65"/>
    <s v="USADO"/>
    <m/>
    <s v="SILLA  PARA ORQUESTA INTERVAL "/>
    <s v="ORCHESTRA CONCERT"/>
    <n v="1752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66"/>
    <s v="USADO"/>
    <m/>
    <s v="SILLA  PARA ORQUESTA INTERVAL "/>
    <s v="ORCHESTRA CONCERT"/>
    <n v="1753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67"/>
    <s v="USADO"/>
    <m/>
    <s v="SILLA  PARA ORQUESTA INTERVAL "/>
    <s v="ORCHESTRA CONCERT"/>
    <n v="1754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68"/>
    <s v="USADO"/>
    <m/>
    <s v="SILLA  PARA ORQUESTA INTERVAL "/>
    <s v="ORCHESTRA CONCERT"/>
    <n v="1755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69"/>
    <s v="USADO"/>
    <m/>
    <s v="SILLA  PARA ORQUESTA INTERVAL "/>
    <s v="ORCHESTRA CONCERT"/>
    <n v="1756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70"/>
    <s v="USADO"/>
    <m/>
    <s v="SILLA  PARA ORQUESTA INTERVAL "/>
    <s v="ORCHESTRA CONCERT"/>
    <n v="1757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71"/>
    <s v="USADO"/>
    <m/>
    <s v="SILLA  PARA ORQUESTA INTERVAL "/>
    <s v="ORCHESTRA CONCERT"/>
    <n v="1758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72"/>
    <s v="USADO"/>
    <m/>
    <s v="SILLA  PARA ORQUESTA INTERVAL "/>
    <s v="ORCHESTRA CONCERT"/>
    <n v="1759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73"/>
    <s v="USADO"/>
    <m/>
    <s v="SILLA  PARA ORQUESTA INTERVAL "/>
    <s v="ORCHESTRA CONCERT"/>
    <n v="1760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74"/>
    <s v="USADO"/>
    <m/>
    <s v="SILLA  PARA ORQUESTA INTERVAL "/>
    <s v="ORCHESTRA CONCERT"/>
    <n v="1761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75"/>
    <s v="USADO"/>
    <m/>
    <s v="SILLA  PARA ORQUESTA INTERVAL "/>
    <s v="ORCHESTRA CONCERT"/>
    <n v="1762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76"/>
    <s v="USADO"/>
    <m/>
    <s v="SILLA  PARA ORQUESTA INTERVAL "/>
    <s v="ORCHESTRA CONCERT"/>
    <n v="1763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77"/>
    <s v="USADO"/>
    <m/>
    <s v="SILLA  PARA ORQUESTA INTERVAL "/>
    <s v="ORCHESTRA CONCERT"/>
    <n v="1764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78"/>
    <s v="USADO"/>
    <m/>
    <s v="SILLA  PARA ORQUESTA INTERVAL "/>
    <s v="ORCHESTRA CONCERT"/>
    <n v="1765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79"/>
    <s v="USADO"/>
    <m/>
    <s v="SILLA  PARA ORQUESTA INTERVAL "/>
    <s v="ORCHESTRA CONCERT"/>
    <n v="1766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80"/>
    <s v="USADO"/>
    <m/>
    <s v="SILLA  PARA ORQUESTA INTERVAL "/>
    <s v="ORCHESTRA CONCERT"/>
    <n v="1767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81"/>
    <s v="USADO"/>
    <m/>
    <s v="SILLA  PARA ORQUESTA INTERVAL "/>
    <s v="ORCHESTRA CONCERT"/>
    <n v="1768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82"/>
    <s v="USADO"/>
    <m/>
    <s v="SILLA  PARA ORQUESTA INTERVAL "/>
    <s v="ORCHESTRA CONCERT"/>
    <n v="1769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83"/>
    <s v="USADO"/>
    <m/>
    <s v="SILLA  PARA ORQUESTA INTERVAL "/>
    <s v="ORCHESTRA CONCERT"/>
    <n v="1770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84"/>
    <s v="USADO"/>
    <m/>
    <s v="SILLA  PARA ORQUESTA INTERVAL "/>
    <s v="ORCHESTRA CONCERT"/>
    <n v="1771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85"/>
    <s v="USADO"/>
    <m/>
    <s v="SILLA  PARA ORQUESTA INTERVAL "/>
    <s v="ORCHESTRA CONCERT"/>
    <n v="1772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86"/>
    <s v="USADO"/>
    <m/>
    <s v="SILLA  PARA ORQUESTA INTERVAL "/>
    <s v="ORCHESTRA CONCERT"/>
    <n v="1773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87"/>
    <s v="USADO"/>
    <m/>
    <s v="SILLA  PARA ORQUESTA INTERVAL "/>
    <s v="ORCHESTRA CONCERT"/>
    <n v="1774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88"/>
    <s v="USADO"/>
    <m/>
    <s v="SILLA  PARA ORQUESTA INTERVAL "/>
    <s v="ORCHESTRA CONCERT"/>
    <n v="1775"/>
    <m/>
    <s v="DE"/>
    <n v="4930000"/>
    <n v="4930000"/>
    <s v="1-6-65-01"/>
    <s v="1-6-65-01"/>
    <n v="4762515.18"/>
    <n v="1984381.2785388129"/>
    <x v="232"/>
    <d v="2013-03-04T00:00:00"/>
    <x v="6"/>
  </r>
  <r>
    <n v="222"/>
    <s v="3.1 MUEBLES Y ENSERES"/>
    <n v="1233"/>
    <s v="SILLA"/>
    <n v="989"/>
    <s v="USADO"/>
    <m/>
    <s v="SILLA  PARA ORQUESTA INTERVAL "/>
    <s v="ORCHESTRA CONCERT"/>
    <n v="1776"/>
    <m/>
    <s v="DE"/>
    <n v="4930000"/>
    <n v="4930000"/>
    <s v="1-6-65-01"/>
    <s v="1-6-65-01"/>
    <n v="4762515.18"/>
    <n v="1984381.2785388129"/>
    <x v="232"/>
    <d v="2013-03-04T00:00:00"/>
    <x v="6"/>
  </r>
  <r>
    <n v="224"/>
    <s v="4.1 EQUIPO DE COMUNICACION"/>
    <n v="1247"/>
    <s v="TELEFONO"/>
    <n v="990"/>
    <s v="INSERVIBLE"/>
    <m/>
    <s v="BLACK BERRY"/>
    <m/>
    <m/>
    <m/>
    <s v="CC"/>
    <n v="247629.08"/>
    <n v="247629.08"/>
    <s v="5-1-11-15-003"/>
    <s v="5-1-11-14-004"/>
    <n v="0"/>
    <n v="0"/>
    <x v="233"/>
    <d v="2013-05-02T00:00:00"/>
    <x v="3"/>
  </r>
  <r>
    <n v="222"/>
    <s v="3.1 MUEBLES Y ENSERES"/>
    <n v="1233"/>
    <s v="SILLA"/>
    <n v="991"/>
    <s v="USADO"/>
    <m/>
    <s v="SILLA GIRATORIA SECRETARIAS"/>
    <m/>
    <n v="1778"/>
    <m/>
    <s v="CC"/>
    <n v="31464"/>
    <n v="31464"/>
    <s v="5-1-11-15-002"/>
    <s v="5-1-11-14-003"/>
    <n v="0"/>
    <n v="0"/>
    <x v="234"/>
    <d v="2013-06-01T00:00:00"/>
    <x v="6"/>
  </r>
  <r>
    <n v="222"/>
    <s v="3.1 MUEBLES Y ENSERES"/>
    <n v="1010"/>
    <s v="ARCHIVADOR (FIJO O RODANTE)"/>
    <n v="992"/>
    <s v="USADO"/>
    <m/>
    <s v="ARCHIVADOR 1X2 EN MADERA COLOR"/>
    <s v=" NEGRO"/>
    <n v="1779"/>
    <m/>
    <s v="CC"/>
    <n v="2071"/>
    <n v="2071"/>
    <s v="5-1-11-15-002"/>
    <s v="5-1-11-14-003"/>
    <n v="0"/>
    <n v="0"/>
    <x v="235"/>
    <d v="2013-06-01T00:00:00"/>
    <x v="6"/>
  </r>
  <r>
    <n v="222"/>
    <s v="3.1 MUEBLES Y ENSERES"/>
    <n v="1010"/>
    <s v="ARCHIVADOR (FIJO O RODANTE)"/>
    <n v="993"/>
    <s v="USADO"/>
    <m/>
    <s v="ARCHIVADOR 1X2 EN MADERA COLOR"/>
    <s v=" NEGRO"/>
    <n v="1780"/>
    <m/>
    <s v="CC"/>
    <n v="28258"/>
    <n v="28258"/>
    <s v="5-1-11-15-002"/>
    <s v="5-1-11-14-003"/>
    <n v="0"/>
    <n v="0"/>
    <x v="236"/>
    <d v="2013-06-01T00:00:00"/>
    <x v="6"/>
  </r>
  <r>
    <n v="222"/>
    <s v="3.1 MUEBLES Y ENSERES"/>
    <n v="1010"/>
    <s v="ARCHIVADOR (FIJO O RODANTE)"/>
    <n v="994"/>
    <s v="USADO"/>
    <m/>
    <s v="ARCHIVADOR VERTICAL 4 CAJONES "/>
    <s v="CARMELITO"/>
    <n v="1781"/>
    <m/>
    <s v="CC"/>
    <n v="18480"/>
    <n v="18480"/>
    <s v="5-1-11-15-002"/>
    <s v="5-1-11-14-003"/>
    <n v="0"/>
    <n v="0"/>
    <x v="237"/>
    <d v="2013-06-01T00:00:00"/>
    <x v="6"/>
  </r>
  <r>
    <n v="222"/>
    <s v="3.1 MUEBLES Y ENSERES"/>
    <n v="1010"/>
    <s v="ARCHIVADOR (FIJO O RODANTE)"/>
    <n v="995"/>
    <s v="USADO"/>
    <m/>
    <s v="ARCHIVADOR 1X2 MADERA COLOR NE"/>
    <s v="GRO"/>
    <n v="1782"/>
    <m/>
    <s v="CC"/>
    <n v="28258"/>
    <n v="28258"/>
    <s v="5-1-11-15-002"/>
    <s v="5-1-11-14-003"/>
    <n v="0"/>
    <n v="0"/>
    <x v="236"/>
    <d v="2013-06-01T00:00:00"/>
    <x v="6"/>
  </r>
  <r>
    <n v="222"/>
    <s v="3.1 MUEBLES Y ENSERES"/>
    <n v="1010"/>
    <s v="ARCHIVADOR (FIJO O RODANTE)"/>
    <n v="996"/>
    <s v="USADO"/>
    <m/>
    <s v="ARCHIVADOR 1X2 MADERA COLOR NE"/>
    <s v="GRO"/>
    <n v="1783"/>
    <m/>
    <s v="CC"/>
    <n v="2071"/>
    <n v="2071"/>
    <s v="5-1-11-15-002"/>
    <s v="5-1-11-14-003"/>
    <n v="0"/>
    <n v="0"/>
    <x v="235"/>
    <d v="2013-06-01T00:00:00"/>
    <x v="6"/>
  </r>
  <r>
    <n v="222"/>
    <s v="3.1 MUEBLES Y ENSERES"/>
    <n v="1010"/>
    <s v="ARCHIVADOR (FIJO O RODANTE)"/>
    <n v="997"/>
    <s v="USADO"/>
    <m/>
    <s v="ARCHIVADOR 1X2 COLOR NEGRO"/>
    <m/>
    <n v="1784"/>
    <m/>
    <s v="CC"/>
    <n v="28258"/>
    <n v="28258"/>
    <s v="5-1-11-15-002"/>
    <s v="5-1-11-14-003"/>
    <n v="0"/>
    <n v="0"/>
    <x v="236"/>
    <d v="2013-06-01T00:00:00"/>
    <x v="6"/>
  </r>
  <r>
    <n v="222"/>
    <s v="3.1 MUEBLES Y ENSERES"/>
    <n v="1010"/>
    <s v="ARCHIVADOR (FIJO O RODANTE)"/>
    <n v="998"/>
    <s v="USADO"/>
    <m/>
    <s v="ARCHIVADOR 1X2 COLOR NEGRO"/>
    <m/>
    <n v="1785"/>
    <m/>
    <s v="CC"/>
    <n v="2071"/>
    <n v="2071"/>
    <s v="5-1-11-15-002"/>
    <s v="5-1-11-14-003"/>
    <n v="0"/>
    <n v="0"/>
    <x v="235"/>
    <d v="2013-06-01T00:00:00"/>
    <x v="6"/>
  </r>
  <r>
    <n v="222"/>
    <s v="3.1 MUEBLES Y ENSERES"/>
    <n v="1010"/>
    <s v="ARCHIVADOR (FIJO O RODANTE)"/>
    <n v="999"/>
    <s v="USADO"/>
    <m/>
    <s v="ARCHIVADOR 1X2 COLOR NEGRO"/>
    <m/>
    <n v="1786"/>
    <m/>
    <s v="CC"/>
    <n v="28258"/>
    <n v="28258"/>
    <s v="5-1-11-15-002"/>
    <s v="5-1-11-14-003"/>
    <n v="0"/>
    <n v="0"/>
    <x v="236"/>
    <d v="2013-06-01T00:00:00"/>
    <x v="6"/>
  </r>
  <r>
    <n v="222"/>
    <s v="3.1 MUEBLES Y ENSERES"/>
    <n v="1010"/>
    <s v="ARCHIVADOR (FIJO O RODANTE)"/>
    <n v="1000"/>
    <s v="USADO"/>
    <m/>
    <s v="ARCHIVADOR 1X2 COLOR NEGRO"/>
    <m/>
    <n v="1787"/>
    <m/>
    <s v="CC"/>
    <n v="2071"/>
    <n v="2071"/>
    <s v="5-1-11-15-002"/>
    <s v="5-1-11-14-003"/>
    <n v="0"/>
    <n v="0"/>
    <x v="235"/>
    <d v="2013-06-01T00:00:00"/>
    <x v="6"/>
  </r>
  <r>
    <n v="222"/>
    <s v="3.1 MUEBLES Y ENSERES"/>
    <n v="1010"/>
    <s v="ARCHIVADOR (FIJO O RODANTE)"/>
    <n v="1001"/>
    <s v="USADO"/>
    <m/>
    <s v="ARCHIVADOR 1/2 EN MADERA COLOR"/>
    <s v=" NEGRO"/>
    <n v="1788"/>
    <m/>
    <s v="CC"/>
    <n v="28258"/>
    <n v="28258"/>
    <s v="5-1-11-15-002"/>
    <s v="5-1-11-14-003"/>
    <n v="0"/>
    <n v="0"/>
    <x v="236"/>
    <d v="2013-06-01T00:00:00"/>
    <x v="6"/>
  </r>
  <r>
    <n v="222"/>
    <s v="3.1 MUEBLES Y ENSERES"/>
    <n v="1010"/>
    <s v="ARCHIVADOR (FIJO O RODANTE)"/>
    <n v="1002"/>
    <s v="USADO"/>
    <m/>
    <s v="ARCHIVADOR MADERA 2 CAJONES"/>
    <m/>
    <n v="1789"/>
    <m/>
    <s v="CC"/>
    <n v="5831"/>
    <n v="5831"/>
    <s v="5-1-11-15-002"/>
    <s v="5-1-11-14-003"/>
    <n v="0"/>
    <n v="0"/>
    <x v="238"/>
    <d v="2013-06-01T00:00:00"/>
    <x v="6"/>
  </r>
  <r>
    <n v="222"/>
    <s v="3.1 MUEBLES Y ENSERES"/>
    <n v="1238"/>
    <s v="SUPERFICIE"/>
    <n v="1003"/>
    <s v="USADO"/>
    <m/>
    <s v="SUPERFICIE ORGANICA"/>
    <m/>
    <n v="1790"/>
    <m/>
    <s v="CC"/>
    <n v="129902"/>
    <n v="129902"/>
    <s v="5-1-11-15-002"/>
    <s v="5-1-11-14-003"/>
    <n v="0"/>
    <n v="0"/>
    <x v="239"/>
    <d v="2013-06-01T00:00:00"/>
    <x v="6"/>
  </r>
  <r>
    <n v="222"/>
    <s v="3.1 MUEBLES Y ENSERES"/>
    <n v="1238"/>
    <s v="SUPERFICIE"/>
    <n v="1004"/>
    <s v="USADO"/>
    <m/>
    <s v="SUPERFICIE ORGANICA"/>
    <m/>
    <n v="1791"/>
    <m/>
    <s v="CC"/>
    <n v="261505"/>
    <n v="261505"/>
    <s v="5-1-11-15-002"/>
    <s v="5-1-11-14-003"/>
    <n v="0"/>
    <n v="0"/>
    <x v="240"/>
    <d v="2013-06-01T00:00:00"/>
    <x v="6"/>
  </r>
  <r>
    <n v="222"/>
    <s v="3.1 MUEBLES Y ENSERES"/>
    <n v="1389"/>
    <s v="PANEL"/>
    <n v="1005"/>
    <s v="USADO"/>
    <m/>
    <s v="PANEL LATERAL ESCRITORIO"/>
    <m/>
    <n v="1792"/>
    <m/>
    <s v="CC"/>
    <n v="19983"/>
    <n v="19983"/>
    <s v="5-1-11-15-002"/>
    <s v="5-1-11-14-003"/>
    <n v="0"/>
    <n v="0"/>
    <x v="241"/>
    <d v="2013-06-01T00:00:00"/>
    <x v="1"/>
  </r>
  <r>
    <n v="222"/>
    <s v="3.1 MUEBLES Y ENSERES"/>
    <n v="1238"/>
    <s v="SUPERFICIE"/>
    <n v="1006"/>
    <s v="USADO"/>
    <m/>
    <s v="SUPERFICIE ORGANICA"/>
    <m/>
    <n v="1793"/>
    <m/>
    <s v="CC"/>
    <n v="49687"/>
    <n v="49687"/>
    <s v="5-1-11-15-002"/>
    <s v="5-1-11-14-003"/>
    <n v="0"/>
    <n v="0"/>
    <x v="242"/>
    <d v="2013-06-01T00:00:00"/>
    <x v="6"/>
  </r>
  <r>
    <n v="222"/>
    <s v="3.1 MUEBLES Y ENSERES"/>
    <n v="1233"/>
    <s v="SILLA"/>
    <n v="1007"/>
    <s v="USADO"/>
    <m/>
    <s v="SILLA EJECUTIVA ERGONOMICA"/>
    <m/>
    <n v="1794"/>
    <m/>
    <s v="CC"/>
    <n v="62928"/>
    <n v="62928"/>
    <s v="5-1-11-15-002"/>
    <s v="5-1-11-14-003"/>
    <n v="0"/>
    <n v="0"/>
    <x v="243"/>
    <d v="2013-06-01T00:00:00"/>
    <x v="6"/>
  </r>
  <r>
    <n v="222"/>
    <s v="3.1 MUEBLES Y ENSERES"/>
    <n v="1238"/>
    <s v="SUPERFICIE"/>
    <n v="1008"/>
    <s v="USADO"/>
    <m/>
    <s v="SUPERICIO ORGANICA"/>
    <m/>
    <n v="1795"/>
    <m/>
    <s v="CC"/>
    <n v="231118"/>
    <n v="231118"/>
    <s v="5-1-11-15-002"/>
    <s v="5-1-11-14-003"/>
    <n v="0"/>
    <n v="0"/>
    <x v="244"/>
    <d v="2013-06-01T00:00:00"/>
    <x v="6"/>
  </r>
  <r>
    <n v="222"/>
    <s v="3.1 MUEBLES Y ENSERES"/>
    <n v="1238"/>
    <s v="SUPERFICIE"/>
    <n v="1009"/>
    <s v="USADO"/>
    <m/>
    <s v="SUPERFICIE ORGANICA"/>
    <m/>
    <n v="1796"/>
    <m/>
    <s v="CC"/>
    <n v="48420"/>
    <n v="48420"/>
    <s v="5-1-11-15-002"/>
    <s v="5-1-11-14-003"/>
    <n v="0"/>
    <n v="0"/>
    <x v="245"/>
    <d v="2013-06-01T00:00:00"/>
    <x v="6"/>
  </r>
  <r>
    <n v="222"/>
    <s v="3.1 MUEBLES Y ENSERES"/>
    <n v="1238"/>
    <s v="SUPERFICIE"/>
    <n v="1010"/>
    <s v="USADO"/>
    <d v="2015-12-01T00:00:00"/>
    <s v="SUPERFICIE ORGANICA"/>
    <m/>
    <n v="1797"/>
    <m/>
    <s v="CC"/>
    <n v="252625"/>
    <n v="252625"/>
    <s v="5-1-11-15-002"/>
    <s v="5-1-11-14-003"/>
    <n v="0"/>
    <n v="0"/>
    <x v="246"/>
    <d v="2013-06-01T00:00:00"/>
    <x v="6"/>
  </r>
  <r>
    <n v="222"/>
    <s v="3.1 MUEBLES Y ENSERES"/>
    <n v="1010"/>
    <s v="ARCHIVADOR (FIJO O RODANTE)"/>
    <n v="1011"/>
    <s v="USADO"/>
    <m/>
    <s v="ARCHIVADOR 1X2 MADERA NEGRO"/>
    <m/>
    <n v="1798"/>
    <m/>
    <s v="CC"/>
    <n v="28258"/>
    <n v="28258"/>
    <s v="5-1-11-15-002"/>
    <s v="5-1-11-14-003"/>
    <n v="0"/>
    <n v="0"/>
    <x v="236"/>
    <d v="2013-06-01T00:00:00"/>
    <x v="6"/>
  </r>
  <r>
    <n v="222"/>
    <s v="3.1 MUEBLES Y ENSERES"/>
    <n v="1233"/>
    <s v="SILLA"/>
    <n v="1012"/>
    <s v="INSERVIBLE"/>
    <m/>
    <s v="SILLA EJECUTIVA GRIS"/>
    <m/>
    <n v="1799"/>
    <m/>
    <s v="CC"/>
    <n v="128690"/>
    <n v="128690"/>
    <s v="5-1-11-15-002"/>
    <s v="5-1-11-14-003"/>
    <n v="0"/>
    <n v="0"/>
    <x v="247"/>
    <d v="2013-06-01T00:00:00"/>
    <x v="6"/>
  </r>
  <r>
    <n v="241"/>
    <s v="9.1 ELEMENTOS MUSICALES"/>
    <n v="1622"/>
    <s v="PARTITURAS"/>
    <n v="1013"/>
    <s v="USADO"/>
    <m/>
    <s v="CAMPUSANO ROBERTO. VALLE DE SU"/>
    <s v="TATENZA. MINIATURA-"/>
    <n v="18"/>
    <m/>
    <s v="DE"/>
    <n v="2207.4299999999998"/>
    <n v="2207.4299999999998"/>
    <s v="1-9-60-90-003"/>
    <s v="3-1-45-12"/>
    <n v="0"/>
    <n v="0"/>
    <x v="0"/>
    <d v="1984-01-01T00:00:00"/>
    <x v="0"/>
  </r>
  <r>
    <n v="222"/>
    <s v="3.1 MUEBLES Y ENSERES"/>
    <n v="1010"/>
    <s v="ARCHIVADOR (FIJO O RODANTE)"/>
    <n v="1014"/>
    <s v="USADO"/>
    <m/>
    <s v="ARCHIVADOR 1X2 MADERA COLOR NE"/>
    <s v="GRO"/>
    <n v="1800"/>
    <m/>
    <s v="CC"/>
    <n v="2071"/>
    <n v="2071"/>
    <s v="5-1-11-15-002"/>
    <s v="5-1-11-14-003"/>
    <n v="0"/>
    <n v="0"/>
    <x v="235"/>
    <d v="2013-06-01T00:00:00"/>
    <x v="6"/>
  </r>
  <r>
    <n v="222"/>
    <s v="3.1 MUEBLES Y ENSERES"/>
    <n v="1238"/>
    <s v="SUPERFICIE"/>
    <n v="1015"/>
    <s v="USADO"/>
    <m/>
    <s v="SUPERFICIE LATERAL"/>
    <m/>
    <n v="1801"/>
    <m/>
    <s v="CC"/>
    <n v="140289"/>
    <n v="140289"/>
    <s v="5-1-11-15-002"/>
    <s v="5-1-11-14-003"/>
    <n v="0"/>
    <n v="0"/>
    <x v="248"/>
    <d v="2013-06-01T00:00:00"/>
    <x v="6"/>
  </r>
  <r>
    <n v="222"/>
    <s v="3.1 MUEBLES Y ENSERES"/>
    <n v="1238"/>
    <s v="SUPERFICIE"/>
    <n v="1016"/>
    <s v="USADO"/>
    <m/>
    <s v="SUPERFICIE ORGANICA"/>
    <m/>
    <n v="1802"/>
    <m/>
    <s v="CC"/>
    <n v="271606"/>
    <n v="271606"/>
    <s v="5-1-11-15-002"/>
    <s v="5-1-11-14-003"/>
    <n v="0"/>
    <n v="0"/>
    <x v="249"/>
    <d v="2013-06-01T00:00:00"/>
    <x v="6"/>
  </r>
  <r>
    <n v="222"/>
    <s v="3.1 MUEBLES Y ENSERES"/>
    <n v="1238"/>
    <s v="SUPERFICIE"/>
    <n v="1017"/>
    <s v="USADO"/>
    <m/>
    <s v="SUPERFICIE ORGANICA"/>
    <m/>
    <n v="1803"/>
    <m/>
    <s v="CC"/>
    <n v="261103"/>
    <n v="261103"/>
    <s v="5-1-11-15-002"/>
    <s v="5-1-11-14-003"/>
    <n v="0"/>
    <n v="0"/>
    <x v="250"/>
    <d v="2013-06-01T00:00:00"/>
    <x v="6"/>
  </r>
  <r>
    <n v="222"/>
    <s v="3.1 MUEBLES Y ENSERES"/>
    <n v="1238"/>
    <s v="SUPERFICIE"/>
    <n v="1018"/>
    <s v="USADO"/>
    <m/>
    <s v="SUPERFICIE ORGANICA"/>
    <m/>
    <n v="1804"/>
    <m/>
    <s v="CC"/>
    <n v="52785"/>
    <n v="52785"/>
    <s v="5-1-11-15-002"/>
    <s v="5-1-11-14-003"/>
    <n v="0"/>
    <n v="0"/>
    <x v="251"/>
    <d v="2013-06-01T00:00:00"/>
    <x v="6"/>
  </r>
  <r>
    <n v="222"/>
    <s v="3.1 MUEBLES Y ENSERES"/>
    <n v="1233"/>
    <s v="SILLA"/>
    <n v="1019"/>
    <s v="USADO"/>
    <m/>
    <s v="SILLA EJECUTIVA NEUMATICA"/>
    <m/>
    <n v="1805"/>
    <m/>
    <s v="CC"/>
    <n v="128690"/>
    <n v="128690"/>
    <s v="5-1-11-15-002"/>
    <s v="5-1-11-14-003"/>
    <n v="0"/>
    <n v="0"/>
    <x v="247"/>
    <d v="2013-06-01T00:00:00"/>
    <x v="6"/>
  </r>
  <r>
    <n v="222"/>
    <s v="3.1 MUEBLES Y ENSERES"/>
    <n v="1233"/>
    <s v="SILLA"/>
    <n v="1020"/>
    <s v="USADO"/>
    <m/>
    <s v="SILLA EJECUTIVA NEUMATICA"/>
    <m/>
    <n v="1806"/>
    <m/>
    <s v="CC"/>
    <n v="128690"/>
    <n v="128690"/>
    <s v="5-1-11-15-002"/>
    <s v="5-1-11-14-003"/>
    <n v="0"/>
    <n v="0"/>
    <x v="247"/>
    <d v="2013-06-01T00:00:00"/>
    <x v="6"/>
  </r>
  <r>
    <n v="222"/>
    <s v="3.1 MUEBLES Y ENSERES"/>
    <n v="1010"/>
    <s v="ARCHIVADOR (FIJO O RODANTE)"/>
    <n v="1021"/>
    <s v="USADO"/>
    <m/>
    <s v="ARCHIVADOR MADERA 1X2 MADERA N"/>
    <s v="EGRO"/>
    <n v="1807"/>
    <m/>
    <s v="CC"/>
    <n v="28258"/>
    <n v="28258"/>
    <s v="5-1-11-15-002"/>
    <s v="5-1-11-14-003"/>
    <n v="0"/>
    <n v="0"/>
    <x v="236"/>
    <d v="2013-06-01T00:00:00"/>
    <x v="6"/>
  </r>
  <r>
    <n v="222"/>
    <s v="3.1 MUEBLES Y ENSERES"/>
    <n v="1010"/>
    <s v="ARCHIVADOR (FIJO O RODANTE)"/>
    <n v="1022"/>
    <s v="USADO"/>
    <m/>
    <s v="ARCHIVADOR 1X2 MADERA"/>
    <m/>
    <n v="1808"/>
    <m/>
    <s v="CC"/>
    <n v="28258"/>
    <n v="28258"/>
    <s v="5-1-11-15-002"/>
    <s v="5-1-11-14-003"/>
    <n v="0"/>
    <n v="0"/>
    <x v="236"/>
    <d v="2013-06-01T00:00:00"/>
    <x v="6"/>
  </r>
  <r>
    <n v="222"/>
    <s v="3.1 MUEBLES Y ENSERES"/>
    <n v="1010"/>
    <s v="ARCHIVADOR (FIJO O RODANTE)"/>
    <n v="1023"/>
    <s v="USADO"/>
    <m/>
    <s v="ARCHIVADOR 1X2 MADERA NEGRO"/>
    <m/>
    <n v="1809"/>
    <m/>
    <s v="CC"/>
    <n v="28258"/>
    <n v="28258"/>
    <s v="5-1-11-15-002"/>
    <s v="5-1-11-14-003"/>
    <n v="0"/>
    <n v="0"/>
    <x v="236"/>
    <d v="2013-06-01T00:00:00"/>
    <x v="6"/>
  </r>
  <r>
    <n v="222"/>
    <s v="3.1 MUEBLES Y ENSERES"/>
    <n v="1238"/>
    <s v="SUPERFICIE"/>
    <n v="1024"/>
    <s v="USADO"/>
    <m/>
    <s v="SUPERFICIE TRABAJO 1.52X0.61"/>
    <m/>
    <n v="1810"/>
    <m/>
    <s v="CC"/>
    <n v="36984"/>
    <n v="36984"/>
    <s v="5-1-11-15-002"/>
    <s v="5-1-11-14-003"/>
    <n v="0"/>
    <n v="0"/>
    <x v="252"/>
    <d v="2013-06-01T00:00:00"/>
    <x v="6"/>
  </r>
  <r>
    <n v="222"/>
    <s v="3.1 MUEBLES Y ENSERES"/>
    <n v="1010"/>
    <s v="ARCHIVADOR (FIJO O RODANTE)"/>
    <n v="1025"/>
    <s v="USADO"/>
    <m/>
    <s v="CAJONERA DOS ARCHIVOS"/>
    <m/>
    <n v="1811"/>
    <m/>
    <s v="CC"/>
    <n v="98705"/>
    <n v="98705"/>
    <s v="5-1-11-15-002"/>
    <s v="5-1-11-14-003"/>
    <n v="0"/>
    <n v="0"/>
    <x v="253"/>
    <d v="2013-06-01T00:00:00"/>
    <x v="6"/>
  </r>
  <r>
    <n v="222"/>
    <s v="3.1 MUEBLES Y ENSERES"/>
    <n v="1010"/>
    <s v="ARCHIVADOR (FIJO O RODANTE)"/>
    <n v="1026"/>
    <s v="USADO"/>
    <m/>
    <s v="CAJONERA DOS ARCHIVOS"/>
    <m/>
    <n v="1812"/>
    <m/>
    <s v="CC"/>
    <n v="98705"/>
    <n v="98705"/>
    <s v="5-1-11-15-002"/>
    <s v="5-1-11-14-003"/>
    <n v="0"/>
    <n v="0"/>
    <x v="253"/>
    <d v="2013-06-01T00:00:00"/>
    <x v="6"/>
  </r>
  <r>
    <n v="222"/>
    <s v="3.1 MUEBLES Y ENSERES"/>
    <n v="1010"/>
    <s v="ARCHIVADOR (FIJO O RODANTE)"/>
    <n v="1027"/>
    <s v="USADO"/>
    <d v="2016-11-21T00:00:00"/>
    <s v="CAJONERA DOS ARCHIVOS"/>
    <m/>
    <n v="1813"/>
    <m/>
    <s v="CC"/>
    <n v="58765"/>
    <n v="58765"/>
    <s v="5-1-11-15-002"/>
    <s v="5-1-11-14-003"/>
    <n v="0"/>
    <n v="0"/>
    <x v="254"/>
    <d v="2013-06-01T00:00:00"/>
    <x v="6"/>
  </r>
  <r>
    <n v="222"/>
    <s v="3.1 MUEBLES Y ENSERES"/>
    <n v="1691"/>
    <s v="FALDERO ESCRITORIO"/>
    <n v="1028"/>
    <s v="INSERVIBLE"/>
    <m/>
    <s v="FALDERO ESCRITORIO 1.37"/>
    <m/>
    <n v="1814"/>
    <m/>
    <s v="CC"/>
    <n v="39399"/>
    <n v="39399"/>
    <s v="5-1-11-15-002"/>
    <s v="5-1-11-14-003"/>
    <n v="0"/>
    <n v="0"/>
    <x v="255"/>
    <d v="2013-06-01T00:00:00"/>
    <x v="6"/>
  </r>
  <r>
    <n v="222"/>
    <s v="3.1 MUEBLES Y ENSERES"/>
    <n v="1691"/>
    <s v="FALDERO ESCRITORIO"/>
    <n v="1029"/>
    <s v="INSERVIBLE"/>
    <m/>
    <s v="FALDERO ESCRITORIO 1.52"/>
    <m/>
    <n v="1815"/>
    <m/>
    <s v="CC"/>
    <n v="34803"/>
    <n v="34803"/>
    <s v="5-1-11-15-002"/>
    <s v="5-1-11-14-003"/>
    <n v="0"/>
    <n v="0"/>
    <x v="256"/>
    <d v="2013-06-01T00:00:00"/>
    <x v="6"/>
  </r>
  <r>
    <n v="222"/>
    <s v="3.1 MUEBLES Y ENSERES"/>
    <n v="1010"/>
    <s v="ARCHIVADOR (FIJO O RODANTE)"/>
    <n v="1030"/>
    <s v="USADO"/>
    <m/>
    <s v="CAJONERA DOS ARCHIVOS"/>
    <m/>
    <n v="1816"/>
    <m/>
    <s v="CC"/>
    <n v="89715"/>
    <n v="89715"/>
    <s v="5-1-11-15-002"/>
    <s v="5-1-11-14-003"/>
    <n v="0"/>
    <n v="0"/>
    <x v="257"/>
    <d v="2013-06-01T00:00:00"/>
    <x v="6"/>
  </r>
  <r>
    <n v="222"/>
    <s v="3.1 MUEBLES Y ENSERES"/>
    <n v="1233"/>
    <s v="SILLA"/>
    <n v="1031"/>
    <s v="USADO"/>
    <m/>
    <s v="SILLA BRAZO EN MADERA SENTADER"/>
    <s v="O VERDE"/>
    <n v="1817"/>
    <m/>
    <s v="CC"/>
    <n v="41760"/>
    <n v="41760"/>
    <s v="5-1-11-15-002"/>
    <s v="5-1-11-14-003"/>
    <n v="0"/>
    <n v="0"/>
    <x v="258"/>
    <d v="2013-06-01T00:00:00"/>
    <x v="6"/>
  </r>
  <r>
    <n v="222"/>
    <s v="3.1 MUEBLES Y ENSERES"/>
    <n v="1233"/>
    <s v="SILLA"/>
    <n v="1032"/>
    <s v="USADO"/>
    <m/>
    <s v="SILLA BRAZO EN MADERA SENTADER"/>
    <s v="O VERDE"/>
    <n v="1818"/>
    <m/>
    <s v="CC"/>
    <n v="41760"/>
    <n v="41760"/>
    <s v="5-1-11-15-002"/>
    <s v="5-1-11-14-003"/>
    <n v="0"/>
    <n v="0"/>
    <x v="258"/>
    <d v="2013-06-01T00:00:00"/>
    <x v="6"/>
  </r>
  <r>
    <n v="222"/>
    <s v="3.1 MUEBLES Y ENSERES"/>
    <n v="1233"/>
    <s v="SILLA"/>
    <n v="1033"/>
    <s v="USADO"/>
    <m/>
    <s v="SILLA BRAZO EN MADERA SENTADER"/>
    <s v="O VERDE"/>
    <n v="1819"/>
    <m/>
    <s v="CC"/>
    <n v="41760"/>
    <n v="41760"/>
    <s v="5-1-11-15-002"/>
    <s v="5-1-11-14-003"/>
    <n v="0"/>
    <n v="0"/>
    <x v="258"/>
    <d v="2013-06-01T00:00:00"/>
    <x v="6"/>
  </r>
  <r>
    <n v="222"/>
    <s v="3.1 MUEBLES Y ENSERES"/>
    <n v="1233"/>
    <s v="SILLA"/>
    <n v="1034"/>
    <s v="USADO"/>
    <m/>
    <s v="SILLA BRAZO EN MADERA SENTADER"/>
    <s v="O VERDE"/>
    <n v="1820"/>
    <m/>
    <s v="CC"/>
    <n v="41760"/>
    <n v="41760"/>
    <s v="5-1-11-15-002"/>
    <s v="5-1-11-14-003"/>
    <n v="0"/>
    <n v="0"/>
    <x v="258"/>
    <d v="2013-06-01T00:00:00"/>
    <x v="6"/>
  </r>
  <r>
    <n v="222"/>
    <s v="3.1 MUEBLES Y ENSERES"/>
    <n v="1233"/>
    <s v="SILLA"/>
    <n v="1035"/>
    <s v="USADO"/>
    <m/>
    <s v="SILLA BRAZO EN MADERA SENTADER"/>
    <s v="O VERDE"/>
    <n v="1821"/>
    <m/>
    <s v="CC"/>
    <n v="41760"/>
    <n v="41760"/>
    <s v="5-1-11-15-002"/>
    <s v="5-1-11-14-003"/>
    <n v="0"/>
    <n v="0"/>
    <x v="258"/>
    <d v="2013-06-01T00:00:00"/>
    <x v="6"/>
  </r>
  <r>
    <n v="222"/>
    <s v="3.1 MUEBLES Y ENSERES"/>
    <n v="1233"/>
    <s v="SILLA"/>
    <n v="1036"/>
    <s v="USADO"/>
    <m/>
    <s v="SILLA BRAZO EN MADERA SENTADER"/>
    <s v="O VERDE"/>
    <n v="1822"/>
    <m/>
    <s v="CC"/>
    <n v="41760"/>
    <n v="41760"/>
    <s v="5-1-11-15-002"/>
    <s v="5-1-11-14-003"/>
    <n v="0"/>
    <n v="0"/>
    <x v="258"/>
    <d v="2013-06-01T00:00:00"/>
    <x v="6"/>
  </r>
  <r>
    <n v="222"/>
    <s v="3.1 MUEBLES Y ENSERES"/>
    <n v="1233"/>
    <s v="SILLA"/>
    <n v="1037"/>
    <s v="USADO"/>
    <m/>
    <s v="SILLA BRAZO EN MADERA SENTADER"/>
    <s v="O VERDE"/>
    <n v="1823"/>
    <m/>
    <s v="CC"/>
    <n v="41760"/>
    <n v="41760"/>
    <s v="5-1-11-15-002"/>
    <s v="5-1-11-14-003"/>
    <n v="0"/>
    <n v="0"/>
    <x v="258"/>
    <d v="2013-06-01T00:00:00"/>
    <x v="6"/>
  </r>
  <r>
    <n v="222"/>
    <s v="3.1 MUEBLES Y ENSERES"/>
    <n v="1233"/>
    <s v="SILLA"/>
    <n v="1038"/>
    <s v="USADO"/>
    <m/>
    <s v="SILLA BRAZO EN MADERA SENTADER"/>
    <s v="O VERDE"/>
    <n v="1824"/>
    <m/>
    <s v="CC"/>
    <n v="41760"/>
    <n v="41760"/>
    <s v="5-1-11-15-002"/>
    <s v="5-1-11-14-003"/>
    <n v="0"/>
    <n v="0"/>
    <x v="258"/>
    <d v="2013-06-01T00:00:00"/>
    <x v="6"/>
  </r>
  <r>
    <n v="222"/>
    <s v="3.1 MUEBLES Y ENSERES"/>
    <n v="1165"/>
    <s v="MESA"/>
    <n v="1039"/>
    <s v="USADO"/>
    <m/>
    <s v="MESA DE JUNTA MADERA Y VIDRIO"/>
    <m/>
    <n v="1825"/>
    <m/>
    <s v="DE"/>
    <n v="974400"/>
    <n v="974400"/>
    <s v="1-6-65-01"/>
    <s v="3-1-45-06"/>
    <n v="974400"/>
    <n v="0"/>
    <x v="259"/>
    <d v="2013-06-01T00:00:00"/>
    <x v="6"/>
  </r>
  <r>
    <n v="222"/>
    <s v="3.1 MUEBLES Y ENSERES"/>
    <n v="1238"/>
    <s v="SUPERFICIE"/>
    <n v="1040"/>
    <s v="USADO"/>
    <m/>
    <s v="SUPERFICIE TRABAJO 1.22 X 0.61"/>
    <m/>
    <n v="1826"/>
    <m/>
    <s v="CC"/>
    <n v="25126"/>
    <n v="25126"/>
    <s v="5-1-11-15-002"/>
    <s v="5-1-11-14-003"/>
    <n v="0"/>
    <n v="0"/>
    <x v="260"/>
    <d v="2013-06-01T00:00:00"/>
    <x v="6"/>
  </r>
  <r>
    <n v="222"/>
    <s v="3.1 MUEBLES Y ENSERES"/>
    <n v="1389"/>
    <s v="PANEL"/>
    <n v="1041"/>
    <s v="USADO"/>
    <m/>
    <s v="PANEL LATERAL 067X0.61"/>
    <m/>
    <n v="1827"/>
    <m/>
    <s v="CC"/>
    <n v="30188"/>
    <n v="30188"/>
    <s v="5-1-11-15-002"/>
    <s v="5-1-11-14-003"/>
    <n v="0"/>
    <n v="0"/>
    <x v="261"/>
    <d v="2013-06-01T00:00:00"/>
    <x v="1"/>
  </r>
  <r>
    <n v="222"/>
    <s v="3.1 MUEBLES Y ENSERES"/>
    <n v="1691"/>
    <s v="FALDERO ESCRITORIO"/>
    <n v="1042"/>
    <s v="INSERVIBLE"/>
    <m/>
    <s v="FALDERO 1.46X0.50"/>
    <m/>
    <n v="1828"/>
    <m/>
    <s v="CC"/>
    <n v="27359"/>
    <n v="27359"/>
    <s v="5-1-11-15-002"/>
    <s v="5-1-11-14-003"/>
    <n v="0"/>
    <n v="0"/>
    <x v="262"/>
    <d v="2013-06-01T00:00:00"/>
    <x v="6"/>
  </r>
  <r>
    <n v="222"/>
    <s v="3.1 MUEBLES Y ENSERES"/>
    <n v="1238"/>
    <s v="SUPERFICIE"/>
    <n v="1043"/>
    <s v="USADO"/>
    <m/>
    <s v="SUPERFICIE ORGANICA 1.22"/>
    <m/>
    <n v="1829"/>
    <m/>
    <s v="CC"/>
    <n v="41159"/>
    <n v="41159"/>
    <s v="5-1-11-15-002"/>
    <s v="5-1-11-14-003"/>
    <n v="0"/>
    <n v="0"/>
    <x v="263"/>
    <d v="2013-06-01T00:00:00"/>
    <x v="6"/>
  </r>
  <r>
    <n v="222"/>
    <s v="3.1 MUEBLES Y ENSERES"/>
    <n v="1238"/>
    <s v="SUPERFICIE"/>
    <n v="1044"/>
    <s v="USADO"/>
    <m/>
    <s v="SUPERFICIE EN FORMICA 0.60X141"/>
    <m/>
    <n v="1830"/>
    <m/>
    <s v="CC"/>
    <n v="36652"/>
    <n v="36652"/>
    <s v="5-1-11-15-002"/>
    <s v="5-1-11-14-003"/>
    <n v="0"/>
    <n v="0"/>
    <x v="264"/>
    <d v="2013-06-01T00:00:00"/>
    <x v="6"/>
  </r>
  <r>
    <n v="222"/>
    <s v="3.1 MUEBLES Y ENSERES"/>
    <n v="1233"/>
    <s v="SILLA"/>
    <n v="1045"/>
    <s v="INSERVIBLE"/>
    <m/>
    <s v="SILLA TIPO SECRETARIAL EN PAÐO"/>
    <m/>
    <n v="1831"/>
    <m/>
    <s v="CC"/>
    <n v="66161"/>
    <n v="66161"/>
    <s v="5-1-11-15-002"/>
    <s v="5-1-11-14-003"/>
    <n v="0"/>
    <n v="0"/>
    <x v="265"/>
    <d v="2013-06-01T00:00:00"/>
    <x v="6"/>
  </r>
  <r>
    <n v="222"/>
    <s v="3.1 MUEBLES Y ENSERES"/>
    <n v="1010"/>
    <s v="ARCHIVADOR (FIJO O RODANTE)"/>
    <n v="1046"/>
    <s v="USADO"/>
    <m/>
    <s v="CAJONERA DOS ARCHIVOS"/>
    <m/>
    <n v="1832"/>
    <m/>
    <s v="CC"/>
    <n v="89715"/>
    <n v="89715"/>
    <s v="5-1-11-15-002"/>
    <s v="5-1-11-14-003"/>
    <n v="0"/>
    <n v="0"/>
    <x v="257"/>
    <d v="2013-06-01T00:00:00"/>
    <x v="6"/>
  </r>
  <r>
    <n v="222"/>
    <s v="3.1 MUEBLES Y ENSERES"/>
    <n v="1389"/>
    <s v="PANEL"/>
    <n v="1047"/>
    <s v="USADO"/>
    <m/>
    <s v="PANEL LATERAL ESCRIT.0.675X0.6"/>
    <n v="1"/>
    <n v="1833"/>
    <m/>
    <s v="CC"/>
    <n v="46023"/>
    <n v="46023"/>
    <s v="5-1-11-15-002"/>
    <s v="5-1-11-14-003"/>
    <n v="0"/>
    <n v="0"/>
    <x v="266"/>
    <d v="2013-06-01T00:00:00"/>
    <x v="1"/>
  </r>
  <r>
    <n v="222"/>
    <s v="3.1 MUEBLES Y ENSERES"/>
    <n v="1389"/>
    <s v="PANEL"/>
    <n v="1048"/>
    <s v="USADO"/>
    <m/>
    <s v="PANEL LATERAL ESCRIT."/>
    <m/>
    <n v="1834"/>
    <m/>
    <s v="CC"/>
    <n v="40960"/>
    <n v="40960"/>
    <s v="5-1-11-15-002"/>
    <s v="5-1-11-14-003"/>
    <n v="0"/>
    <n v="0"/>
    <x v="267"/>
    <d v="2013-06-01T00:00:00"/>
    <x v="1"/>
  </r>
  <r>
    <n v="222"/>
    <s v="3.1 MUEBLES Y ENSERES"/>
    <n v="1389"/>
    <s v="PANEL"/>
    <n v="1049"/>
    <s v="USADO"/>
    <m/>
    <s v="PANEL LATERAL ESCRIT.0.675X1.2"/>
    <n v="2"/>
    <n v="1835"/>
    <m/>
    <s v="CC"/>
    <n v="34866"/>
    <n v="34866"/>
    <s v="5-1-11-15-002"/>
    <s v="5-1-11-14-003"/>
    <n v="0"/>
    <n v="0"/>
    <x v="268"/>
    <d v="2013-06-01T00:00:00"/>
    <x v="1"/>
  </r>
  <r>
    <n v="222"/>
    <s v="3.1 MUEBLES Y ENSERES"/>
    <n v="1010"/>
    <s v="ARCHIVADOR (FIJO O RODANTE)"/>
    <n v="1050"/>
    <s v="USADO"/>
    <m/>
    <s v="CAJONERA 2 ARCHIVOS"/>
    <m/>
    <n v="1836"/>
    <m/>
    <s v="CC"/>
    <n v="89715"/>
    <n v="89715"/>
    <s v="5-1-11-15-002"/>
    <s v="5-1-11-14-003"/>
    <n v="0"/>
    <n v="0"/>
    <x v="257"/>
    <d v="2013-06-01T00:00:00"/>
    <x v="6"/>
  </r>
  <r>
    <n v="222"/>
    <s v="3.1 MUEBLES Y ENSERES"/>
    <n v="1691"/>
    <s v="FALDERO ESCRITORIO"/>
    <n v="1051"/>
    <s v="INSERVIBLE"/>
    <m/>
    <s v="FALDERO ESCRITORIO 1.52"/>
    <m/>
    <n v="1837"/>
    <m/>
    <s v="CC"/>
    <n v="36418"/>
    <n v="36418"/>
    <s v="5-1-11-15-002"/>
    <s v="5-1-11-14-003"/>
    <n v="0"/>
    <n v="0"/>
    <x v="269"/>
    <d v="2013-06-01T00:00:00"/>
    <x v="6"/>
  </r>
  <r>
    <n v="222"/>
    <s v="3.1 MUEBLES Y ENSERES"/>
    <n v="1389"/>
    <s v="PANEL"/>
    <n v="1052"/>
    <s v="USADO"/>
    <m/>
    <s v="PANEL LATERAL 0.675X1.22"/>
    <m/>
    <n v="1838"/>
    <m/>
    <s v="CC"/>
    <n v="20616"/>
    <n v="20616"/>
    <s v="5-1-11-15-002"/>
    <s v="5-1-11-14-003"/>
    <n v="0"/>
    <n v="0"/>
    <x v="270"/>
    <d v="2013-06-01T00:00:00"/>
    <x v="1"/>
  </r>
  <r>
    <n v="222"/>
    <s v="3.1 MUEBLES Y ENSERES"/>
    <n v="1238"/>
    <s v="SUPERFICIE"/>
    <n v="1053"/>
    <s v="USADO"/>
    <m/>
    <s v="SUPERFICIE ORGANICA 0.61"/>
    <m/>
    <n v="1839"/>
    <m/>
    <s v="CC"/>
    <n v="25619"/>
    <n v="25619"/>
    <s v="5-1-11-15-002"/>
    <s v="5-1-11-14-003"/>
    <n v="0"/>
    <n v="0"/>
    <x v="271"/>
    <d v="2013-06-01T00:00:00"/>
    <x v="6"/>
  </r>
  <r>
    <n v="222"/>
    <s v="3.1 MUEBLES Y ENSERES"/>
    <n v="1010"/>
    <s v="ARCHIVADOR (FIJO O RODANTE)"/>
    <n v="1054"/>
    <s v="USADO"/>
    <m/>
    <s v="CAJONERA DOS ARCHIVOS"/>
    <m/>
    <n v="1840"/>
    <m/>
    <s v="CC"/>
    <n v="89715"/>
    <n v="89715"/>
    <s v="5-1-11-15-002"/>
    <s v="5-1-11-14-003"/>
    <n v="0"/>
    <n v="0"/>
    <x v="257"/>
    <d v="2013-06-01T00:00:00"/>
    <x v="6"/>
  </r>
  <r>
    <n v="222"/>
    <s v="3.1 MUEBLES Y ENSERES"/>
    <n v="1691"/>
    <s v="FALDERO ESCRITORIO"/>
    <n v="1055"/>
    <s v="INSERVIBLE"/>
    <m/>
    <s v="FALDERO ESCRITORIO 1.22"/>
    <m/>
    <n v="1841"/>
    <m/>
    <s v="CC"/>
    <n v="30972"/>
    <n v="30972"/>
    <s v="5-1-11-15-002"/>
    <s v="5-1-11-14-003"/>
    <n v="0"/>
    <n v="0"/>
    <x v="272"/>
    <d v="2013-06-01T00:00:00"/>
    <x v="6"/>
  </r>
  <r>
    <n v="222"/>
    <s v="3.1 MUEBLES Y ENSERES"/>
    <n v="1238"/>
    <s v="SUPERFICIE"/>
    <n v="1056"/>
    <s v="USADO"/>
    <m/>
    <s v="SUPERFICIE AUXILIAR LAMINADA"/>
    <m/>
    <n v="1842"/>
    <m/>
    <s v="CC"/>
    <n v="29580"/>
    <n v="29580"/>
    <s v="5-1-11-15-002"/>
    <s v="5-1-11-14-003"/>
    <n v="0"/>
    <n v="0"/>
    <x v="273"/>
    <d v="2013-06-01T00:00:00"/>
    <x v="6"/>
  </r>
  <r>
    <n v="222"/>
    <s v="3.1 MUEBLES Y ENSERES"/>
    <n v="1010"/>
    <s v="ARCHIVADOR (FIJO O RODANTE)"/>
    <n v="1057"/>
    <s v="USADO"/>
    <m/>
    <s v="CAJONERA DOS ARCHIVOS"/>
    <m/>
    <n v="1843"/>
    <m/>
    <s v="CC"/>
    <n v="89715"/>
    <n v="89715"/>
    <s v="5-1-11-15-002"/>
    <s v="5-1-11-14-003"/>
    <n v="0"/>
    <n v="0"/>
    <x v="257"/>
    <d v="2013-06-01T00:00:00"/>
    <x v="6"/>
  </r>
  <r>
    <n v="222"/>
    <s v="3.1 MUEBLES Y ENSERES"/>
    <n v="1691"/>
    <s v="FALDERO ESCRITORIO"/>
    <n v="1058"/>
    <s v="USADO"/>
    <m/>
    <s v="FALDERO ESCRITORIO"/>
    <m/>
    <n v="1844"/>
    <m/>
    <s v="CC"/>
    <n v="36018"/>
    <n v="36018"/>
    <s v="5-1-11-15-002"/>
    <s v="5-1-11-14-003"/>
    <n v="0"/>
    <n v="0"/>
    <x v="274"/>
    <d v="2013-06-01T00:00:00"/>
    <x v="6"/>
  </r>
  <r>
    <n v="222"/>
    <s v="3.1 MUEBLES Y ENSERES"/>
    <n v="1238"/>
    <s v="SUPERFICIE"/>
    <n v="1059"/>
    <s v="USADO"/>
    <m/>
    <s v="SUPERFICIE TRABAJO"/>
    <m/>
    <n v="1845"/>
    <m/>
    <s v="CC"/>
    <n v="67738"/>
    <n v="67738"/>
    <s v="5-1-11-15-002"/>
    <s v="5-1-11-14-003"/>
    <n v="0"/>
    <n v="0"/>
    <x v="275"/>
    <d v="2013-06-01T00:00:00"/>
    <x v="6"/>
  </r>
  <r>
    <n v="222"/>
    <s v="3.1 MUEBLES Y ENSERES"/>
    <n v="1233"/>
    <s v="SILLA"/>
    <n v="1060"/>
    <s v="USADO"/>
    <m/>
    <s v="SILLA GIRATORIA ANATOMICO"/>
    <m/>
    <n v="1846"/>
    <m/>
    <s v="CC"/>
    <n v="42843"/>
    <n v="42843"/>
    <s v="5-1-11-15-002"/>
    <s v="5-1-11-14-003"/>
    <n v="0"/>
    <n v="0"/>
    <x v="276"/>
    <d v="2013-06-01T00:00:00"/>
    <x v="6"/>
  </r>
  <r>
    <n v="222"/>
    <s v="3.1 MUEBLES Y ENSERES"/>
    <n v="1233"/>
    <s v="SILLA"/>
    <n v="1061"/>
    <s v="USADO"/>
    <m/>
    <s v="SILLA GIRATORIA ANATOMICO"/>
    <m/>
    <n v="1847"/>
    <m/>
    <s v="CC"/>
    <n v="42843"/>
    <n v="42843"/>
    <s v="5-1-11-15-002"/>
    <s v="5-1-11-14-003"/>
    <n v="0"/>
    <n v="0"/>
    <x v="276"/>
    <d v="2013-06-01T00:00:00"/>
    <x v="6"/>
  </r>
  <r>
    <n v="222"/>
    <s v="3.1 MUEBLES Y ENSERES"/>
    <n v="1233"/>
    <s v="SILLA"/>
    <n v="1062"/>
    <s v="USADO"/>
    <m/>
    <s v="SILLA GIRATORIA ANATOMICO"/>
    <m/>
    <n v="1848"/>
    <m/>
    <s v="CC"/>
    <n v="42843"/>
    <n v="42843"/>
    <s v="5-1-11-15-002"/>
    <s v="5-1-11-14-003"/>
    <n v="0"/>
    <n v="0"/>
    <x v="276"/>
    <d v="2013-06-01T00:00:00"/>
    <x v="6"/>
  </r>
  <r>
    <n v="222"/>
    <s v="3.1 MUEBLES Y ENSERES"/>
    <n v="1233"/>
    <s v="SILLA"/>
    <n v="1063"/>
    <s v="USADO"/>
    <m/>
    <s v="SILLA ERGONOMICA GIRATORIA"/>
    <m/>
    <n v="1849"/>
    <m/>
    <s v="CC"/>
    <n v="47127.26"/>
    <n v="47127.26"/>
    <s v="5-1-11-15-002"/>
    <s v="5-1-11-14-003"/>
    <n v="0"/>
    <n v="0"/>
    <x v="277"/>
    <d v="2013-06-01T00:00:00"/>
    <x v="6"/>
  </r>
  <r>
    <n v="222"/>
    <s v="3.1 MUEBLES Y ENSERES"/>
    <n v="1233"/>
    <s v="SILLA"/>
    <n v="1064"/>
    <s v="USADO"/>
    <m/>
    <s v="SILLA ERGONOMICA GIRATORIA"/>
    <m/>
    <n v="1850"/>
    <m/>
    <s v="CC"/>
    <n v="47127.26"/>
    <n v="47127.26"/>
    <s v="5-1-11-15-002"/>
    <s v="5-1-11-14-003"/>
    <n v="0"/>
    <n v="0"/>
    <x v="277"/>
    <d v="2013-06-01T00:00:00"/>
    <x v="6"/>
  </r>
  <r>
    <n v="222"/>
    <s v="3.1 MUEBLES Y ENSERES"/>
    <n v="1233"/>
    <s v="SILLA"/>
    <n v="1065"/>
    <s v="USADO"/>
    <m/>
    <s v="SILLA ERGONOMICA GIRATORIA"/>
    <m/>
    <n v="1851"/>
    <m/>
    <s v="CC"/>
    <n v="47127.26"/>
    <n v="47127.26"/>
    <s v="5-1-11-15-002"/>
    <s v="5-1-11-14-003"/>
    <n v="0"/>
    <n v="0"/>
    <x v="277"/>
    <d v="2013-06-01T00:00:00"/>
    <x v="6"/>
  </r>
  <r>
    <n v="222"/>
    <s v="3.1 MUEBLES Y ENSERES"/>
    <n v="1238"/>
    <s v="SUPERFICIE"/>
    <n v="1066"/>
    <s v="USADO"/>
    <m/>
    <s v="SUPERFICIE 1.5X90"/>
    <m/>
    <n v="1852"/>
    <m/>
    <s v="CC"/>
    <n v="52230.720000000001"/>
    <n v="52230.720000000001"/>
    <s v="5-1-11-15-002"/>
    <s v="5-1-11-14-003"/>
    <n v="0"/>
    <n v="0"/>
    <x v="278"/>
    <d v="2013-06-01T00:00:00"/>
    <x v="6"/>
  </r>
  <r>
    <n v="222"/>
    <s v="3.1 MUEBLES Y ENSERES"/>
    <n v="1233"/>
    <s v="SILLA"/>
    <n v="1067"/>
    <s v="USADO"/>
    <m/>
    <s v="SILLA EJECUTIVA CON BRAZOS FIJ"/>
    <s v="OS"/>
    <n v="1853"/>
    <m/>
    <s v="CC"/>
    <n v="89416.39"/>
    <n v="89416.39"/>
    <s v="5-1-11-15-002"/>
    <s v="5-1-11-14-003"/>
    <n v="0"/>
    <n v="0"/>
    <x v="279"/>
    <d v="2013-06-01T00:00:00"/>
    <x v="6"/>
  </r>
  <r>
    <n v="222"/>
    <s v="3.1 MUEBLES Y ENSERES"/>
    <n v="1233"/>
    <s v="SILLA"/>
    <n v="1068"/>
    <s v="USADO"/>
    <m/>
    <s v="SILLA EJECUTIVA CON BRAZOS FIJ"/>
    <s v="OS"/>
    <n v="1854"/>
    <m/>
    <s v="CC"/>
    <n v="89416.39"/>
    <n v="89416.39"/>
    <s v="5-1-11-15-002"/>
    <s v="5-1-11-14-003"/>
    <n v="0"/>
    <n v="0"/>
    <x v="279"/>
    <d v="2013-06-01T00:00:00"/>
    <x v="6"/>
  </r>
  <r>
    <n v="222"/>
    <s v="3.1 MUEBLES Y ENSERES"/>
    <n v="1233"/>
    <s v="SILLA"/>
    <n v="1069"/>
    <s v="USADO"/>
    <m/>
    <s v="SILLA EJECUTIVA CON BRAZOS FIJ"/>
    <s v="OS"/>
    <n v="1855"/>
    <m/>
    <s v="CC"/>
    <n v="89416.39"/>
    <n v="89416.39"/>
    <s v="5-1-11-15-002"/>
    <s v="5-1-11-14-003"/>
    <n v="0"/>
    <n v="0"/>
    <x v="279"/>
    <d v="2013-06-01T00:00:00"/>
    <x v="6"/>
  </r>
  <r>
    <n v="222"/>
    <s v="3.1 MUEBLES Y ENSERES"/>
    <n v="1233"/>
    <s v="SILLA"/>
    <n v="1070"/>
    <s v="USADO"/>
    <m/>
    <s v="SILLA EJECUTIVA CON BRAZOS FIJ"/>
    <s v="OS"/>
    <n v="1856"/>
    <m/>
    <s v="CC"/>
    <n v="89416.39"/>
    <n v="89416.39"/>
    <s v="5-1-11-15-002"/>
    <s v="5-1-11-14-003"/>
    <n v="0"/>
    <n v="0"/>
    <x v="279"/>
    <d v="2013-06-01T00:00:00"/>
    <x v="6"/>
  </r>
  <r>
    <n v="222"/>
    <s v="3.1 MUEBLES Y ENSERES"/>
    <n v="1233"/>
    <s v="SILLA"/>
    <n v="1071"/>
    <s v="USADO"/>
    <m/>
    <s v="SILLA EJECUTIVA CON BRAZOS FIJ"/>
    <s v="OS"/>
    <n v="1857"/>
    <m/>
    <s v="CC"/>
    <n v="89416.39"/>
    <n v="89416.39"/>
    <s v="5-1-11-15-002"/>
    <s v="5-1-11-14-003"/>
    <n v="0"/>
    <n v="0"/>
    <x v="279"/>
    <d v="2013-06-01T00:00:00"/>
    <x v="6"/>
  </r>
  <r>
    <n v="222"/>
    <s v="3.1 MUEBLES Y ENSERES"/>
    <n v="1233"/>
    <s v="SILLA"/>
    <n v="1072"/>
    <s v="USADO"/>
    <m/>
    <s v="SILLA EJECUTIVA CON BRAZOS FIJ"/>
    <s v="OS"/>
    <n v="1858"/>
    <m/>
    <s v="CC"/>
    <n v="89416.39"/>
    <n v="89416.39"/>
    <s v="5-1-11-15-002"/>
    <s v="5-1-11-14-003"/>
    <n v="0"/>
    <n v="0"/>
    <x v="279"/>
    <d v="2013-06-01T00:00:00"/>
    <x v="6"/>
  </r>
  <r>
    <n v="222"/>
    <s v="3.1 MUEBLES Y ENSERES"/>
    <n v="1233"/>
    <s v="SILLA"/>
    <n v="1073"/>
    <s v="USADO"/>
    <m/>
    <s v="SILLA BRAZOS FIJOS"/>
    <m/>
    <n v="1859"/>
    <m/>
    <s v="CC"/>
    <n v="67738"/>
    <n v="67738"/>
    <s v="5-1-11-15-002"/>
    <s v="5-1-11-14-003"/>
    <n v="0"/>
    <n v="0"/>
    <x v="275"/>
    <d v="2013-06-01T00:00:00"/>
    <x v="6"/>
  </r>
  <r>
    <n v="222"/>
    <s v="3.1 MUEBLES Y ENSERES"/>
    <n v="1238"/>
    <s v="SUPERFICIE"/>
    <n v="1074"/>
    <s v="USADO"/>
    <m/>
    <s v="SUPERFICIE ORGANICA"/>
    <m/>
    <n v="1860"/>
    <m/>
    <s v="CC"/>
    <n v="64970"/>
    <n v="64970"/>
    <s v="5-1-11-15-002"/>
    <s v="5-1-11-14-003"/>
    <n v="0"/>
    <n v="0"/>
    <x v="280"/>
    <d v="2013-06-01T00:00:00"/>
    <x v="6"/>
  </r>
  <r>
    <n v="222"/>
    <s v="3.1 MUEBLES Y ENSERES"/>
    <n v="1238"/>
    <s v="SUPERFICIE"/>
    <n v="1075"/>
    <s v="USADO"/>
    <m/>
    <s v="SUPERFICIE 1.50X60"/>
    <m/>
    <n v="1861"/>
    <m/>
    <s v="CC"/>
    <n v="183744"/>
    <n v="183744"/>
    <s v="5-1-11-15-002"/>
    <s v="5-1-11-14-003"/>
    <n v="0"/>
    <n v="0"/>
    <x v="281"/>
    <d v="2013-06-01T00:00:00"/>
    <x v="6"/>
  </r>
  <r>
    <n v="222"/>
    <s v="3.1 MUEBLES Y ENSERES"/>
    <n v="1233"/>
    <s v="SILLA"/>
    <n v="1076"/>
    <s v="USADO"/>
    <d v="2016-11-08T00:00:00"/>
    <s v="SILLA ERGONOMICA"/>
    <m/>
    <n v="1862"/>
    <m/>
    <s v="CC"/>
    <n v="110403"/>
    <n v="110403"/>
    <s v="5-1-11-15-002"/>
    <s v="5-1-11-14-003"/>
    <n v="0"/>
    <n v="0"/>
    <x v="282"/>
    <d v="2013-06-01T00:00:00"/>
    <x v="6"/>
  </r>
  <r>
    <n v="222"/>
    <s v="3.1 MUEBLES Y ENSERES"/>
    <n v="1233"/>
    <s v="SILLA"/>
    <n v="1077"/>
    <s v="USADO"/>
    <m/>
    <s v="SILLA ERGONOMICA"/>
    <m/>
    <n v="1863"/>
    <m/>
    <s v="CC"/>
    <n v="218550.22"/>
    <n v="218550.22"/>
    <s v="5-1-11-15-002"/>
    <s v="5-1-11-14-003"/>
    <n v="0"/>
    <n v="0"/>
    <x v="283"/>
    <d v="2013-06-01T00:00:00"/>
    <x v="6"/>
  </r>
  <r>
    <n v="222"/>
    <s v="3.1 MUEBLES Y ENSERES"/>
    <n v="1233"/>
    <s v="SILLA"/>
    <n v="1078"/>
    <s v="USADO"/>
    <m/>
    <s v="SILLA ERGONOMICA EN PAÐO RODAC"/>
    <s v="HINES"/>
    <n v="1864"/>
    <m/>
    <s v="CC"/>
    <n v="218550.22"/>
    <n v="218550.22"/>
    <s v="5-1-11-15-002"/>
    <s v="5-1-11-14-003"/>
    <n v="0"/>
    <n v="0"/>
    <x v="283"/>
    <d v="2013-06-01T00:00:00"/>
    <x v="6"/>
  </r>
  <r>
    <n v="222"/>
    <s v="3.1 MUEBLES Y ENSERES"/>
    <n v="1233"/>
    <s v="SILLA"/>
    <n v="1079"/>
    <s v="USADO"/>
    <m/>
    <s v="SILLA ERGONOMICA EN PAÐO RODAC"/>
    <s v="HINES"/>
    <n v="1865"/>
    <m/>
    <s v="CC"/>
    <n v="218550.22"/>
    <n v="218550.22"/>
    <s v="5-1-11-15-002"/>
    <s v="5-1-11-14-003"/>
    <n v="0"/>
    <n v="0"/>
    <x v="283"/>
    <d v="2013-06-01T00:00:00"/>
    <x v="6"/>
  </r>
  <r>
    <n v="222"/>
    <s v="3.1 MUEBLES Y ENSERES"/>
    <n v="1233"/>
    <s v="SILLA"/>
    <n v="1080"/>
    <s v="USADO"/>
    <m/>
    <s v="SILLA ERGONOMICA EN PAÐO RODAC"/>
    <s v="HINES"/>
    <n v="1866"/>
    <m/>
    <s v="CC"/>
    <n v="218550.22"/>
    <n v="218550.22"/>
    <s v="5-1-11-15-002"/>
    <s v="5-1-11-14-003"/>
    <n v="0"/>
    <n v="0"/>
    <x v="283"/>
    <d v="2013-06-01T00:00:00"/>
    <x v="6"/>
  </r>
  <r>
    <n v="222"/>
    <s v="3.1 MUEBLES Y ENSERES"/>
    <n v="1233"/>
    <s v="SILLA"/>
    <n v="1081"/>
    <s v="USADO"/>
    <m/>
    <s v="SILLA ERGONOMICA EN PAÐO RODAC"/>
    <s v="HINES"/>
    <n v="1867"/>
    <m/>
    <s v="CC"/>
    <n v="218550.22"/>
    <n v="218550.22"/>
    <s v="5-1-11-15-002"/>
    <s v="5-1-11-14-003"/>
    <n v="0"/>
    <n v="0"/>
    <x v="283"/>
    <d v="2013-06-01T00:00:00"/>
    <x v="6"/>
  </r>
  <r>
    <n v="222"/>
    <s v="3.1 MUEBLES Y ENSERES"/>
    <n v="1233"/>
    <s v="SILLA"/>
    <n v="1082"/>
    <s v="USADO"/>
    <m/>
    <s v="SILLA ERGONOMICA EN PAÐO RODAC"/>
    <s v="HINES"/>
    <n v="1868"/>
    <m/>
    <s v="CC"/>
    <n v="218550.22"/>
    <n v="218550.22"/>
    <s v="5-1-11-15-002"/>
    <s v="5-1-11-14-003"/>
    <n v="0"/>
    <n v="0"/>
    <x v="283"/>
    <d v="2013-06-01T00:00:00"/>
    <x v="6"/>
  </r>
  <r>
    <n v="222"/>
    <s v="3.1 MUEBLES Y ENSERES"/>
    <n v="1233"/>
    <s v="SILLA"/>
    <n v="1083"/>
    <s v="USADO"/>
    <m/>
    <s v="SILLA ERGONOMICA EN PAÐO RODAC"/>
    <s v="HINES"/>
    <n v="1869"/>
    <m/>
    <s v="CC"/>
    <n v="218550.22"/>
    <n v="218550.22"/>
    <s v="5-1-11-15-002"/>
    <s v="5-1-11-14-003"/>
    <n v="0"/>
    <n v="0"/>
    <x v="283"/>
    <d v="2013-06-01T00:00:00"/>
    <x v="6"/>
  </r>
  <r>
    <n v="222"/>
    <s v="3.1 MUEBLES Y ENSERES"/>
    <n v="1233"/>
    <s v="SILLA"/>
    <n v="1084"/>
    <s v="USADO"/>
    <m/>
    <s v="SILLA ERGONOMICA ANTEBRAZOS"/>
    <m/>
    <n v="1870"/>
    <m/>
    <s v="CC"/>
    <n v="220978.55"/>
    <n v="220978.55"/>
    <s v="5-1-11-15-002"/>
    <s v="5-1-11-14-003"/>
    <n v="0"/>
    <n v="0"/>
    <x v="284"/>
    <d v="2013-06-01T00:00:00"/>
    <x v="6"/>
  </r>
  <r>
    <n v="222"/>
    <s v="3.1 MUEBLES Y ENSERES"/>
    <n v="1233"/>
    <s v="SILLA"/>
    <n v="1085"/>
    <s v="INSERVIBLE"/>
    <m/>
    <s v="SILLA ERGONOMICA ANTEBRAZOS"/>
    <m/>
    <n v="1871"/>
    <m/>
    <s v="CC"/>
    <n v="220978.55"/>
    <n v="220978.55"/>
    <s v="5-1-11-15-002"/>
    <s v="5-1-11-14-003"/>
    <n v="0"/>
    <n v="0"/>
    <x v="284"/>
    <d v="2013-06-01T00:00:00"/>
    <x v="6"/>
  </r>
  <r>
    <n v="222"/>
    <s v="3.1 MUEBLES Y ENSERES"/>
    <n v="1233"/>
    <s v="SILLA"/>
    <n v="1086"/>
    <s v="USADO"/>
    <d v="2016-11-21T00:00:00"/>
    <s v="SILLA ERGONOMICA ANTEBRAZOS"/>
    <m/>
    <n v="1872"/>
    <m/>
    <s v="CC"/>
    <n v="220978.55"/>
    <n v="220978.55"/>
    <s v="5-1-11-15-002"/>
    <s v="5-1-11-14-003"/>
    <n v="0"/>
    <n v="0"/>
    <x v="284"/>
    <d v="2013-06-01T00:00:00"/>
    <x v="6"/>
  </r>
  <r>
    <n v="222"/>
    <s v="3.1 MUEBLES Y ENSERES"/>
    <n v="1233"/>
    <s v="SILLA"/>
    <n v="1087"/>
    <s v="USADO"/>
    <m/>
    <s v="SILLA ERGONOMICA ANTEBRAZOS"/>
    <m/>
    <n v="1873"/>
    <m/>
    <s v="CC"/>
    <n v="220978.55"/>
    <n v="220978.55"/>
    <s v="5-1-11-15-002"/>
    <s v="5-1-11-14-003"/>
    <n v="0"/>
    <n v="0"/>
    <x v="284"/>
    <d v="2013-06-01T00:00:00"/>
    <x v="6"/>
  </r>
  <r>
    <n v="222"/>
    <s v="3.1 MUEBLES Y ENSERES"/>
    <n v="1233"/>
    <s v="SILLA"/>
    <n v="1088"/>
    <s v="USADO"/>
    <m/>
    <s v="SILLA ERGONOMICA ANTEBRAZOS"/>
    <m/>
    <n v="1874"/>
    <m/>
    <s v="CC"/>
    <n v="220978.55"/>
    <n v="220978.55"/>
    <s v="5-1-11-15-002"/>
    <s v="5-1-11-14-003"/>
    <n v="0"/>
    <n v="0"/>
    <x v="284"/>
    <d v="2013-06-01T00:00:00"/>
    <x v="6"/>
  </r>
  <r>
    <n v="222"/>
    <s v="3.1 MUEBLES Y ENSERES"/>
    <n v="1233"/>
    <s v="SILLA"/>
    <n v="1089"/>
    <s v="INSERVIBLE"/>
    <m/>
    <s v="SILLA SECRETARIAL GIRATORIA"/>
    <m/>
    <n v="1875"/>
    <m/>
    <s v="DE"/>
    <n v="443146.68"/>
    <n v="443146.68"/>
    <s v="1-6-37-09-001"/>
    <s v="3-1-45-06"/>
    <n v="443146.68"/>
    <n v="0"/>
    <x v="285"/>
    <d v="2013-06-01T00:00:00"/>
    <x v="6"/>
  </r>
  <r>
    <n v="222"/>
    <s v="3.1 MUEBLES Y ENSERES"/>
    <n v="1233"/>
    <s v="SILLA"/>
    <n v="1090"/>
    <s v="INSERVIBLE"/>
    <m/>
    <s v="SILLA SECRETARIAL GIRATORIA"/>
    <m/>
    <n v="1876"/>
    <m/>
    <s v="CC"/>
    <n v="110786.67"/>
    <n v="110786.67"/>
    <s v="5-1-11-15-002"/>
    <s v="5-1-11-14-003"/>
    <n v="0"/>
    <n v="0"/>
    <x v="286"/>
    <d v="2013-06-01T00:00:00"/>
    <x v="6"/>
  </r>
  <r>
    <n v="222"/>
    <s v="3.1 MUEBLES Y ENSERES"/>
    <n v="1233"/>
    <s v="SILLA"/>
    <n v="1091"/>
    <s v="USADO"/>
    <m/>
    <s v="SILLA SECRETARIAL GIRATORIA"/>
    <m/>
    <n v="1877"/>
    <m/>
    <s v="DE"/>
    <n v="384060.44"/>
    <n v="384060.44"/>
    <s v="1-6-65-01"/>
    <s v="3-1-45-06"/>
    <n v="384060.44"/>
    <n v="0"/>
    <x v="287"/>
    <d v="2013-06-01T00:00:00"/>
    <x v="6"/>
  </r>
  <r>
    <n v="222"/>
    <s v="3.1 MUEBLES Y ENSERES"/>
    <n v="1233"/>
    <s v="SILLA"/>
    <n v="1092"/>
    <s v="INSERVIBLE"/>
    <m/>
    <s v="SILLA SECRETARIAL GIRATORIA"/>
    <m/>
    <n v="1878"/>
    <m/>
    <s v="DE"/>
    <n v="384060.44"/>
    <n v="384060.44"/>
    <s v="1-6-35-03-001"/>
    <s v="3-1-45-06"/>
    <n v="0"/>
    <n v="0"/>
    <x v="287"/>
    <d v="2013-06-01T00:00:00"/>
    <x v="6"/>
  </r>
  <r>
    <n v="222"/>
    <s v="3.1 MUEBLES Y ENSERES"/>
    <n v="1233"/>
    <s v="SILLA"/>
    <n v="1093"/>
    <s v="USADO"/>
    <m/>
    <s v="SILLA SECRETARIAL GIRATORIA"/>
    <m/>
    <n v="1879"/>
    <m/>
    <s v="DE"/>
    <n v="384061.44"/>
    <n v="384061.44"/>
    <s v="1-6-65-01"/>
    <s v="3-1-45-06"/>
    <n v="77452.429999999993"/>
    <n v="0"/>
    <x v="288"/>
    <d v="2013-06-01T00:00:00"/>
    <x v="6"/>
  </r>
  <r>
    <n v="222"/>
    <s v="3.1 MUEBLES Y ENSERES"/>
    <n v="1233"/>
    <s v="SILLA"/>
    <n v="1094"/>
    <s v="USADO"/>
    <d v="2015-11-25T00:00:00"/>
    <s v="SILLA SECRETARIAL GIRATORIA"/>
    <m/>
    <n v="1880"/>
    <m/>
    <s v="DE"/>
    <n v="384061.44"/>
    <n v="384061.44"/>
    <s v="1-6-65-01"/>
    <s v="3-1-45-06"/>
    <n v="384061.44"/>
    <n v="0"/>
    <x v="288"/>
    <d v="2013-06-01T00:00:00"/>
    <x v="6"/>
  </r>
  <r>
    <n v="222"/>
    <s v="3.1 MUEBLES Y ENSERES"/>
    <n v="1233"/>
    <s v="SILLA"/>
    <n v="1095"/>
    <s v="INSERVIBLE"/>
    <m/>
    <s v="SILLA SECRETARIAL GIRATORIA"/>
    <m/>
    <n v="1881"/>
    <m/>
    <s v="DE"/>
    <n v="384061.44"/>
    <n v="384061.44"/>
    <s v="1-6-37-09-001"/>
    <s v="3-1-45-06"/>
    <n v="384061.44"/>
    <n v="0"/>
    <x v="288"/>
    <d v="2013-06-01T00:00:00"/>
    <x v="6"/>
  </r>
  <r>
    <n v="222"/>
    <s v="3.1 MUEBLES Y ENSERES"/>
    <n v="1233"/>
    <s v="SILLA"/>
    <n v="1096"/>
    <s v="INSERVIBLE"/>
    <m/>
    <s v="SILLA SECRETARIAL GIRATORIA"/>
    <m/>
    <n v="1882"/>
    <m/>
    <s v="CC"/>
    <n v="147715.92000000001"/>
    <n v="147715.92000000001"/>
    <s v="5-1-11-15-002"/>
    <s v="5-1-11-14-003"/>
    <n v="0"/>
    <n v="0"/>
    <x v="289"/>
    <d v="2013-06-01T00:00:00"/>
    <x v="6"/>
  </r>
  <r>
    <n v="222"/>
    <s v="3.1 MUEBLES Y ENSERES"/>
    <n v="1238"/>
    <s v="SUPERFICIE"/>
    <n v="1097"/>
    <s v="USADO"/>
    <m/>
    <s v="SUPERFICIE 1.50X 0.60"/>
    <m/>
    <n v="1883"/>
    <m/>
    <s v="CC"/>
    <n v="118794"/>
    <n v="118794"/>
    <s v="5-1-11-15-002"/>
    <s v="5-1-11-14-003"/>
    <n v="0"/>
    <n v="0"/>
    <x v="290"/>
    <d v="2013-06-01T00:00:00"/>
    <x v="6"/>
  </r>
  <r>
    <n v="222"/>
    <s v="3.1 MUEBLES Y ENSERES"/>
    <n v="1010"/>
    <s v="ARCHIVADOR (FIJO O RODANTE)"/>
    <n v="1098"/>
    <s v="USADO"/>
    <m/>
    <s v="CAJONERA DOS"/>
    <m/>
    <n v="1884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099"/>
    <s v="USADO"/>
    <m/>
    <s v="SUPERFICIE 0.675X0.61"/>
    <m/>
    <n v="1885"/>
    <m/>
    <s v="CC"/>
    <n v="20616"/>
    <n v="20616"/>
    <s v="5-1-11-15-002"/>
    <s v="5-1-11-14-003"/>
    <n v="0"/>
    <n v="0"/>
    <x v="270"/>
    <d v="2013-06-01T00:00:00"/>
    <x v="6"/>
  </r>
  <r>
    <n v="222"/>
    <s v="3.1 MUEBLES Y ENSERES"/>
    <n v="1010"/>
    <s v="ARCHIVADOR (FIJO O RODANTE)"/>
    <n v="1100"/>
    <s v="USADO"/>
    <m/>
    <s v="CAJONERA DOS"/>
    <m/>
    <n v="1886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01"/>
    <s v="USADO"/>
    <m/>
    <s v="SUPERFICIE 1.83X0.91"/>
    <m/>
    <n v="1887"/>
    <m/>
    <s v="CC"/>
    <n v="248445.04"/>
    <n v="248445.04"/>
    <s v="5-1-11-15-002"/>
    <s v="5-1-11-14-003"/>
    <n v="0"/>
    <n v="0"/>
    <x v="292"/>
    <d v="2013-06-01T00:00:00"/>
    <x v="6"/>
  </r>
  <r>
    <n v="222"/>
    <s v="3.1 MUEBLES Y ENSERES"/>
    <n v="1238"/>
    <s v="SUPERFICIE"/>
    <n v="1102"/>
    <s v="USADO"/>
    <m/>
    <s v="SUPERFCIE 1.52X0.91"/>
    <m/>
    <n v="1888"/>
    <m/>
    <s v="CC"/>
    <n v="48420"/>
    <n v="48420"/>
    <s v="5-1-11-15-002"/>
    <s v="5-1-11-14-003"/>
    <n v="0"/>
    <n v="0"/>
    <x v="245"/>
    <d v="2013-06-01T00:00:00"/>
    <x v="6"/>
  </r>
  <r>
    <n v="222"/>
    <s v="3.1 MUEBLES Y ENSERES"/>
    <n v="1238"/>
    <s v="SUPERFICIE"/>
    <n v="1103"/>
    <s v="USADO"/>
    <m/>
    <s v="SUPERFICIE TRABAJO 0.61"/>
    <m/>
    <n v="1889"/>
    <m/>
    <s v="CC"/>
    <n v="39332"/>
    <n v="39332"/>
    <s v="5-1-11-15-002"/>
    <s v="5-1-11-14-003"/>
    <n v="0"/>
    <n v="0"/>
    <x v="293"/>
    <d v="2013-06-01T00:00:00"/>
    <x v="6"/>
  </r>
  <r>
    <n v="222"/>
    <s v="3.1 MUEBLES Y ENSERES"/>
    <n v="1010"/>
    <s v="ARCHIVADOR (FIJO O RODANTE)"/>
    <n v="1104"/>
    <s v="USADO"/>
    <m/>
    <s v="CAJONES DOS"/>
    <m/>
    <n v="1890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389"/>
    <s v="PANEL"/>
    <n v="1105"/>
    <s v="USADO"/>
    <m/>
    <s v="PANEL ESCRITORIO"/>
    <m/>
    <n v="1891"/>
    <m/>
    <s v="CC"/>
    <n v="19983"/>
    <n v="19983"/>
    <s v="5-1-11-15-002"/>
    <s v="5-1-11-14-003"/>
    <n v="0"/>
    <n v="0"/>
    <x v="241"/>
    <d v="2013-06-01T00:00:00"/>
    <x v="1"/>
  </r>
  <r>
    <n v="222"/>
    <s v="3.1 MUEBLES Y ENSERES"/>
    <n v="1238"/>
    <s v="SUPERFICIE"/>
    <n v="1106"/>
    <s v="USADO"/>
    <m/>
    <s v="SUPERFICIE 1.52 X 0.91"/>
    <m/>
    <n v="1892"/>
    <m/>
    <s v="CC"/>
    <n v="48420"/>
    <n v="48420"/>
    <s v="5-1-11-15-002"/>
    <s v="5-1-11-14-003"/>
    <n v="0"/>
    <n v="0"/>
    <x v="245"/>
    <d v="2013-06-01T00:00:00"/>
    <x v="6"/>
  </r>
  <r>
    <n v="222"/>
    <s v="3.1 MUEBLES Y ENSERES"/>
    <n v="1238"/>
    <s v="SUPERFICIE"/>
    <n v="1107"/>
    <s v="USADO"/>
    <m/>
    <s v="SUPERFICIE TRABAJO"/>
    <m/>
    <n v="1893"/>
    <m/>
    <s v="CC"/>
    <n v="39332"/>
    <n v="39332"/>
    <s v="5-1-11-15-002"/>
    <s v="5-1-11-14-003"/>
    <n v="0"/>
    <n v="0"/>
    <x v="293"/>
    <d v="2013-06-01T00:00:00"/>
    <x v="6"/>
  </r>
  <r>
    <n v="222"/>
    <s v="3.1 MUEBLES Y ENSERES"/>
    <n v="1010"/>
    <s v="ARCHIVADOR (FIJO O RODANTE)"/>
    <n v="1108"/>
    <s v="USADO"/>
    <m/>
    <s v="CAJONERA  DOS"/>
    <m/>
    <n v="1894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691"/>
    <s v="FALDERO ESCRITORIO"/>
    <n v="1109"/>
    <s v="INSERVIBLE"/>
    <m/>
    <s v="FALDERO ESCRITORIO  1.52"/>
    <m/>
    <n v="1895"/>
    <m/>
    <s v="CC"/>
    <n v="36418"/>
    <n v="36418"/>
    <s v="5-1-11-15-002"/>
    <s v="5-1-11-14-003"/>
    <n v="0"/>
    <n v="0"/>
    <x v="269"/>
    <d v="2013-06-01T00:00:00"/>
    <x v="6"/>
  </r>
  <r>
    <n v="222"/>
    <s v="3.1 MUEBLES Y ENSERES"/>
    <n v="1389"/>
    <s v="PANEL"/>
    <n v="1110"/>
    <s v="USADO"/>
    <m/>
    <s v="PANEL DE ESCRITORIO"/>
    <m/>
    <n v="1896"/>
    <m/>
    <s v="CC"/>
    <n v="19381"/>
    <n v="19381"/>
    <s v="5-1-11-15-002"/>
    <s v="5-1-11-14-003"/>
    <n v="0"/>
    <n v="0"/>
    <x v="294"/>
    <d v="2013-06-01T00:00:00"/>
    <x v="1"/>
  </r>
  <r>
    <n v="222"/>
    <s v="3.1 MUEBLES Y ENSERES"/>
    <n v="1238"/>
    <s v="SUPERFICIE"/>
    <n v="1111"/>
    <s v="USADO"/>
    <m/>
    <s v="SUPERFICIE TRABAJO RECTANGULAR"/>
    <m/>
    <n v="1897"/>
    <m/>
    <s v="CC"/>
    <n v="28501"/>
    <n v="28501"/>
    <s v="5-1-11-15-002"/>
    <s v="5-1-11-14-003"/>
    <n v="0"/>
    <n v="0"/>
    <x v="295"/>
    <d v="2013-06-01T00:00:00"/>
    <x v="6"/>
  </r>
  <r>
    <n v="222"/>
    <s v="3.1 MUEBLES Y ENSERES"/>
    <n v="1238"/>
    <s v="SUPERFICIE"/>
    <n v="1112"/>
    <s v="USADO"/>
    <m/>
    <s v="SUPERFICIE 0.91X0.45"/>
    <m/>
    <n v="1898"/>
    <m/>
    <s v="CC"/>
    <n v="43292"/>
    <n v="43292"/>
    <s v="5-1-11-15-002"/>
    <s v="5-1-11-14-003"/>
    <n v="0"/>
    <n v="0"/>
    <x v="296"/>
    <d v="2013-06-01T00:00:00"/>
    <x v="6"/>
  </r>
  <r>
    <n v="222"/>
    <s v="3.1 MUEBLES Y ENSERES"/>
    <n v="1389"/>
    <s v="PANEL"/>
    <n v="1113"/>
    <s v="USADO"/>
    <m/>
    <s v="PANEL DE ESCRITORIO"/>
    <m/>
    <m/>
    <m/>
    <s v="CC"/>
    <n v="53731"/>
    <n v="53731"/>
    <s v="5-1-11-15-002"/>
    <s v="5-1-11-14-003"/>
    <n v="0"/>
    <n v="0"/>
    <x v="297"/>
    <d v="2013-06-01T00:00:00"/>
    <x v="1"/>
  </r>
  <r>
    <n v="241"/>
    <s v="9.1 ELEMENTOS MUSICALES"/>
    <n v="1622"/>
    <s v="PARTITURAS"/>
    <n v="1114"/>
    <s v="USADO"/>
    <m/>
    <s v="CORELLI ARCANGELO. SONATA DA C"/>
    <s v="HIESA .OP 3.  NO.12-"/>
    <n v="19"/>
    <m/>
    <s v="DE"/>
    <n v="2207.4299999999998"/>
    <n v="2207.4299999999998"/>
    <s v="1-9-60-90-003"/>
    <s v="3-1-45-12"/>
    <n v="0"/>
    <n v="0"/>
    <x v="0"/>
    <d v="1984-01-01T00:00:00"/>
    <x v="0"/>
  </r>
  <r>
    <n v="222"/>
    <s v="3.1 MUEBLES Y ENSERES"/>
    <n v="1389"/>
    <s v="PANEL"/>
    <n v="1115"/>
    <s v="USADO"/>
    <m/>
    <s v="PANEL DE ESCRITORIO 0.675X0.45"/>
    <m/>
    <n v="1900"/>
    <m/>
    <s v="CC"/>
    <n v="19381"/>
    <n v="19381"/>
    <s v="5-1-11-15-002"/>
    <s v="5-1-11-14-003"/>
    <n v="0"/>
    <n v="0"/>
    <x v="294"/>
    <d v="2013-06-01T00:00:00"/>
    <x v="1"/>
  </r>
  <r>
    <n v="222"/>
    <s v="3.1 MUEBLES Y ENSERES"/>
    <n v="1010"/>
    <s v="ARCHIVADOR (FIJO O RODANTE)"/>
    <n v="1116"/>
    <s v="USADO"/>
    <m/>
    <s v="CAJONERA DOS"/>
    <m/>
    <n v="1901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17"/>
    <s v="USADO"/>
    <m/>
    <s v="SUPERFICIE 1.52X0.91"/>
    <m/>
    <n v="1902"/>
    <m/>
    <s v="CC"/>
    <n v="48420"/>
    <n v="48420"/>
    <s v="5-1-11-15-002"/>
    <s v="5-1-11-14-003"/>
    <n v="0"/>
    <n v="0"/>
    <x v="245"/>
    <d v="2013-06-01T00:00:00"/>
    <x v="6"/>
  </r>
  <r>
    <n v="222"/>
    <s v="3.1 MUEBLES Y ENSERES"/>
    <n v="1238"/>
    <s v="SUPERFICIE"/>
    <n v="1118"/>
    <s v="USADO"/>
    <m/>
    <s v="SUPERFICIE TRABAJO  IZQ"/>
    <m/>
    <n v="1903"/>
    <m/>
    <s v="CC"/>
    <n v="39332"/>
    <n v="39332"/>
    <s v="5-1-11-15-002"/>
    <s v="5-1-11-14-003"/>
    <n v="0"/>
    <n v="0"/>
    <x v="293"/>
    <d v="2013-06-01T00:00:00"/>
    <x v="6"/>
  </r>
  <r>
    <n v="222"/>
    <s v="3.1 MUEBLES Y ENSERES"/>
    <n v="1389"/>
    <s v="PANEL"/>
    <n v="1119"/>
    <s v="USADO"/>
    <m/>
    <s v="PANEL ESCRITORIO 0.75X1.22"/>
    <m/>
    <n v="1904"/>
    <m/>
    <s v="CC"/>
    <n v="34866"/>
    <n v="34866"/>
    <s v="5-1-11-15-002"/>
    <s v="5-1-11-14-003"/>
    <n v="0"/>
    <n v="0"/>
    <x v="268"/>
    <d v="2013-06-01T00:00:00"/>
    <x v="1"/>
  </r>
  <r>
    <n v="222"/>
    <s v="3.1 MUEBLES Y ENSERES"/>
    <n v="1010"/>
    <s v="ARCHIVADOR (FIJO O RODANTE)"/>
    <n v="1120"/>
    <s v="USADO"/>
    <m/>
    <s v="CAJONERA DOS"/>
    <m/>
    <n v="1905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21"/>
    <s v="USADO"/>
    <m/>
    <s v="SUPERFICIE 1.52X0.91"/>
    <m/>
    <n v="1906"/>
    <m/>
    <s v="CC"/>
    <n v="48420"/>
    <n v="48420"/>
    <s v="5-1-11-15-002"/>
    <s v="5-1-11-14-003"/>
    <n v="0"/>
    <n v="0"/>
    <x v="245"/>
    <d v="2013-06-01T00:00:00"/>
    <x v="6"/>
  </r>
  <r>
    <n v="222"/>
    <s v="3.1 MUEBLES Y ENSERES"/>
    <n v="1238"/>
    <s v="SUPERFICIE"/>
    <n v="1122"/>
    <s v="USADO"/>
    <m/>
    <s v="SUPERFICIE TRABAJO 0.61"/>
    <m/>
    <n v="1907"/>
    <m/>
    <s v="CC"/>
    <n v="39332"/>
    <n v="39332"/>
    <s v="5-1-11-15-002"/>
    <s v="5-1-11-14-003"/>
    <n v="0"/>
    <n v="0"/>
    <x v="293"/>
    <d v="2013-06-01T00:00:00"/>
    <x v="6"/>
  </r>
  <r>
    <n v="222"/>
    <s v="3.1 MUEBLES Y ENSERES"/>
    <n v="1010"/>
    <s v="ARCHIVADOR (FIJO O RODANTE)"/>
    <n v="1123"/>
    <s v="USADO"/>
    <m/>
    <s v="CAJONERA DOS"/>
    <m/>
    <n v="1908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691"/>
    <s v="FALDERO ESCRITORIO"/>
    <n v="1124"/>
    <s v="INSERVIBLE"/>
    <m/>
    <s v="FALDERO ESCRITORIO 1.52"/>
    <m/>
    <n v="1909"/>
    <m/>
    <s v="CC"/>
    <n v="36418"/>
    <n v="36418"/>
    <s v="5-1-11-15-002"/>
    <s v="5-1-11-14-003"/>
    <n v="0"/>
    <n v="0"/>
    <x v="269"/>
    <d v="2013-06-01T00:00:00"/>
    <x v="6"/>
  </r>
  <r>
    <n v="222"/>
    <s v="3.1 MUEBLES Y ENSERES"/>
    <n v="1691"/>
    <s v="FALDERO ESCRITORIO"/>
    <n v="1125"/>
    <s v="INSERVIBLE"/>
    <m/>
    <s v="FALDERO ESCRITORIO 0.675X0.45"/>
    <m/>
    <n v="1910"/>
    <m/>
    <s v="CC"/>
    <n v="19983"/>
    <n v="19983"/>
    <s v="5-1-11-15-002"/>
    <s v="5-1-11-14-003"/>
    <n v="0"/>
    <n v="0"/>
    <x v="241"/>
    <d v="2013-06-01T00:00:00"/>
    <x v="6"/>
  </r>
  <r>
    <n v="222"/>
    <s v="3.1 MUEBLES Y ENSERES"/>
    <n v="1238"/>
    <s v="SUPERFICIE"/>
    <n v="1126"/>
    <s v="USADO"/>
    <m/>
    <s v="SUPERFICIE 1.52X0.61"/>
    <m/>
    <n v="1911"/>
    <m/>
    <s v="CC"/>
    <n v="62223"/>
    <n v="62223"/>
    <s v="5-1-11-15-002"/>
    <s v="5-1-11-14-003"/>
    <n v="0"/>
    <n v="0"/>
    <x v="298"/>
    <d v="2013-06-01T00:00:00"/>
    <x v="6"/>
  </r>
  <r>
    <n v="222"/>
    <s v="3.1 MUEBLES Y ENSERES"/>
    <n v="1238"/>
    <s v="SUPERFICIE"/>
    <n v="1127"/>
    <s v="USADO"/>
    <m/>
    <s v="SUPERFICIE 0.91X0.45"/>
    <m/>
    <n v="1912"/>
    <m/>
    <s v="CC"/>
    <n v="63302"/>
    <n v="63302"/>
    <s v="5-1-11-15-002"/>
    <s v="5-1-11-14-003"/>
    <n v="0"/>
    <n v="0"/>
    <x v="299"/>
    <d v="2013-06-01T00:00:00"/>
    <x v="6"/>
  </r>
  <r>
    <n v="222"/>
    <s v="3.1 MUEBLES Y ENSERES"/>
    <n v="1010"/>
    <s v="ARCHIVADOR (FIJO O RODANTE)"/>
    <n v="1128"/>
    <s v="USADO"/>
    <m/>
    <s v="CAJONERA DOS"/>
    <m/>
    <n v="1913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29"/>
    <s v="USADO"/>
    <m/>
    <s v="SUPERFICIE 1.52X0.91"/>
    <m/>
    <n v="1914"/>
    <m/>
    <s v="CC"/>
    <n v="72456"/>
    <n v="72456"/>
    <s v="5-1-11-15-002"/>
    <s v="5-1-11-14-003"/>
    <n v="0"/>
    <n v="0"/>
    <x v="300"/>
    <d v="2013-06-01T00:00:00"/>
    <x v="6"/>
  </r>
  <r>
    <n v="222"/>
    <s v="3.1 MUEBLES Y ENSERES"/>
    <n v="1238"/>
    <s v="SUPERFICIE"/>
    <n v="1130"/>
    <s v="USADO"/>
    <m/>
    <s v="SUPERFICIE 0.61 DERECHA"/>
    <m/>
    <n v="1915"/>
    <m/>
    <s v="CC"/>
    <n v="39332"/>
    <n v="39332"/>
    <s v="5-1-11-15-002"/>
    <s v="5-1-11-14-003"/>
    <n v="0"/>
    <n v="0"/>
    <x v="293"/>
    <d v="2013-06-01T00:00:00"/>
    <x v="6"/>
  </r>
  <r>
    <n v="222"/>
    <s v="3.1 MUEBLES Y ENSERES"/>
    <n v="1691"/>
    <s v="FALDERO ESCRITORIO"/>
    <n v="1131"/>
    <s v="INSERVIBLE"/>
    <m/>
    <s v="FALDERO DE ESCRITORIO"/>
    <m/>
    <n v="1916"/>
    <m/>
    <s v="CC"/>
    <n v="34866"/>
    <n v="34866"/>
    <s v="5-1-11-15-002"/>
    <s v="5-1-11-14-003"/>
    <n v="0"/>
    <n v="0"/>
    <x v="268"/>
    <d v="2013-06-01T00:00:00"/>
    <x v="6"/>
  </r>
  <r>
    <n v="222"/>
    <s v="3.1 MUEBLES Y ENSERES"/>
    <n v="1010"/>
    <s v="ARCHIVADOR (FIJO O RODANTE)"/>
    <n v="1132"/>
    <s v="USADO"/>
    <m/>
    <s v="CAJONMERA DOS"/>
    <m/>
    <n v="1917"/>
    <m/>
    <s v="CC"/>
    <n v="224963.24"/>
    <n v="224963.24"/>
    <s v="5-1-11-15-002"/>
    <s v="5-1-11-14-003"/>
    <n v="0"/>
    <n v="0"/>
    <x v="301"/>
    <d v="2013-06-01T00:00:00"/>
    <x v="6"/>
  </r>
  <r>
    <n v="222"/>
    <s v="3.1 MUEBLES Y ENSERES"/>
    <n v="1238"/>
    <s v="SUPERFICIE"/>
    <n v="1133"/>
    <s v="USADO"/>
    <m/>
    <s v="SUPERFICIE 1.52X0.91"/>
    <m/>
    <n v="1918"/>
    <m/>
    <s v="CC"/>
    <n v="48420"/>
    <n v="48420"/>
    <s v="5-1-11-15-002"/>
    <s v="5-1-11-14-003"/>
    <n v="0"/>
    <n v="0"/>
    <x v="245"/>
    <d v="2013-06-01T00:00:00"/>
    <x v="6"/>
  </r>
  <r>
    <n v="222"/>
    <s v="3.1 MUEBLES Y ENSERES"/>
    <n v="1238"/>
    <s v="SUPERFICIE"/>
    <n v="1134"/>
    <s v="USADO"/>
    <m/>
    <s v="SUPERFICIE TRABAJO"/>
    <m/>
    <n v="1919"/>
    <m/>
    <s v="CC"/>
    <n v="39332"/>
    <n v="39332"/>
    <s v="5-1-11-15-002"/>
    <s v="5-1-11-14-003"/>
    <n v="0"/>
    <n v="0"/>
    <x v="293"/>
    <d v="2013-06-01T00:00:00"/>
    <x v="6"/>
  </r>
  <r>
    <n v="222"/>
    <s v="3.1 MUEBLES Y ENSERES"/>
    <n v="1010"/>
    <s v="ARCHIVADOR (FIJO O RODANTE)"/>
    <n v="1135"/>
    <s v="USADO"/>
    <m/>
    <s v="CAJONERA DOS"/>
    <m/>
    <n v="1920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691"/>
    <s v="FALDERO ESCRITORIO"/>
    <n v="1136"/>
    <s v="INSERVIBLE"/>
    <m/>
    <s v="FALDERO ESCRITORIO 1.52"/>
    <m/>
    <n v="1921"/>
    <m/>
    <s v="CC"/>
    <n v="36418"/>
    <n v="36418"/>
    <s v="5-1-11-15-002"/>
    <s v="5-1-11-14-003"/>
    <n v="0"/>
    <n v="0"/>
    <x v="269"/>
    <d v="2013-06-01T00:00:00"/>
    <x v="6"/>
  </r>
  <r>
    <n v="222"/>
    <s v="3.1 MUEBLES Y ENSERES"/>
    <n v="1010"/>
    <s v="ARCHIVADOR (FIJO O RODANTE)"/>
    <n v="1137"/>
    <s v="USADO"/>
    <m/>
    <s v="CAJONERA DOS"/>
    <m/>
    <n v="1922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010"/>
    <s v="ARCHIVADOR (FIJO O RODANTE)"/>
    <n v="1138"/>
    <s v="USADO"/>
    <m/>
    <s v="CAJONERA DOS"/>
    <m/>
    <n v="1923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39"/>
    <s v="USADO"/>
    <m/>
    <s v="SUPERFICIE ORGANICA 1.83X0.91"/>
    <m/>
    <n v="1924"/>
    <m/>
    <s v="CC"/>
    <n v="299596.92"/>
    <n v="299596.92"/>
    <s v="5-1-11-15-002"/>
    <s v="5-1-11-14-003"/>
    <n v="0"/>
    <n v="0"/>
    <x v="302"/>
    <d v="2013-06-01T00:00:00"/>
    <x v="6"/>
  </r>
  <r>
    <n v="222"/>
    <s v="3.1 MUEBLES Y ENSERES"/>
    <n v="1238"/>
    <s v="SUPERFICIE"/>
    <n v="1140"/>
    <s v="USADO"/>
    <m/>
    <s v="SUPERFICIE TRABAJO 1.52X0.61"/>
    <m/>
    <n v="1925"/>
    <m/>
    <s v="CC"/>
    <n v="131343.03"/>
    <n v="131343.03"/>
    <s v="5-1-11-15-002"/>
    <s v="5-1-11-14-003"/>
    <n v="0"/>
    <n v="0"/>
    <x v="303"/>
    <d v="2013-06-01T00:00:00"/>
    <x v="6"/>
  </r>
  <r>
    <n v="222"/>
    <s v="3.1 MUEBLES Y ENSERES"/>
    <n v="1010"/>
    <s v="ARCHIVADOR (FIJO O RODANTE)"/>
    <n v="1141"/>
    <s v="USADO"/>
    <m/>
    <s v="CAJONERA DOS"/>
    <m/>
    <n v="1926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42"/>
    <s v="USADO"/>
    <m/>
    <s v="ESCRITORIO 0.675X0.61"/>
    <m/>
    <n v="1927"/>
    <m/>
    <s v="CC"/>
    <n v="51539.67"/>
    <n v="51539.67"/>
    <s v="5-1-11-15-002"/>
    <s v="5-1-11-14-003"/>
    <n v="0"/>
    <n v="0"/>
    <x v="304"/>
    <d v="2013-06-01T00:00:00"/>
    <x v="6"/>
  </r>
  <r>
    <n v="222"/>
    <s v="3.1 MUEBLES Y ENSERES"/>
    <n v="1691"/>
    <s v="FALDERO ESCRITORIO"/>
    <n v="1143"/>
    <s v="INSERVIBLE"/>
    <m/>
    <s v="FALDERO TRABAJO 1X52"/>
    <m/>
    <n v="1928"/>
    <m/>
    <s v="CC"/>
    <n v="91045.49"/>
    <n v="91045.49"/>
    <s v="5-1-11-15-002"/>
    <s v="5-1-11-14-003"/>
    <n v="0"/>
    <n v="0"/>
    <x v="305"/>
    <d v="2013-06-01T00:00:00"/>
    <x v="6"/>
  </r>
  <r>
    <n v="222"/>
    <s v="3.1 MUEBLES Y ENSERES"/>
    <n v="1238"/>
    <s v="SUPERFICIE"/>
    <n v="1144"/>
    <s v="USADO"/>
    <m/>
    <s v="SUPERFICIE TRABAJO 0.61 DERECH"/>
    <s v="A"/>
    <n v="1929"/>
    <m/>
    <s v="CC"/>
    <n v="124138.57"/>
    <n v="124138.57"/>
    <s v="5-1-11-15-002"/>
    <s v="5-1-11-14-003"/>
    <n v="0"/>
    <n v="0"/>
    <x v="306"/>
    <d v="2013-06-01T00:00:00"/>
    <x v="6"/>
  </r>
  <r>
    <n v="222"/>
    <s v="3.1 MUEBLES Y ENSERES"/>
    <n v="1389"/>
    <s v="PANEL"/>
    <n v="1145"/>
    <s v="USADO"/>
    <m/>
    <s v="PANEL ESCRITORIO 0.675X1.22"/>
    <m/>
    <n v="1930"/>
    <m/>
    <s v="CC"/>
    <n v="87166.17"/>
    <n v="87166.17"/>
    <s v="5-1-11-15-002"/>
    <s v="5-1-11-14-003"/>
    <n v="0"/>
    <n v="0"/>
    <x v="307"/>
    <d v="2013-06-01T00:00:00"/>
    <x v="1"/>
  </r>
  <r>
    <n v="222"/>
    <s v="3.1 MUEBLES Y ENSERES"/>
    <n v="1010"/>
    <s v="ARCHIVADOR (FIJO O RODANTE)"/>
    <n v="1146"/>
    <s v="USADO"/>
    <m/>
    <s v="CAJONERA DOS"/>
    <m/>
    <n v="1931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47"/>
    <s v="USADO"/>
    <m/>
    <s v="SUPERFICIE TRABAJO 0.61"/>
    <m/>
    <n v="1932"/>
    <m/>
    <s v="CC"/>
    <n v="124138.57"/>
    <n v="124138.57"/>
    <s v="5-1-11-15-002"/>
    <s v="5-1-11-14-003"/>
    <n v="0"/>
    <n v="0"/>
    <x v="306"/>
    <d v="2013-06-01T00:00:00"/>
    <x v="6"/>
  </r>
  <r>
    <n v="222"/>
    <s v="3.1 MUEBLES Y ENSERES"/>
    <n v="1691"/>
    <s v="FALDERO ESCRITORIO"/>
    <n v="1148"/>
    <s v="INSERVIBLE"/>
    <m/>
    <s v="FALDERO ESCRITORIO 1.52"/>
    <m/>
    <n v="1933"/>
    <m/>
    <s v="CC"/>
    <n v="91045.49"/>
    <n v="91045.49"/>
    <s v="5-1-11-15-002"/>
    <s v="5-1-11-14-003"/>
    <n v="0"/>
    <n v="0"/>
    <x v="305"/>
    <d v="2013-06-01T00:00:00"/>
    <x v="6"/>
  </r>
  <r>
    <n v="222"/>
    <s v="3.1 MUEBLES Y ENSERES"/>
    <n v="1010"/>
    <s v="ARCHIVADOR (FIJO O RODANTE)"/>
    <n v="1149"/>
    <s v="USADO"/>
    <m/>
    <s v="CAJONERA DOS"/>
    <m/>
    <n v="1934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50"/>
    <s v="USADO"/>
    <d v="2015-12-14T00:00:00"/>
    <s v="SUPERFICIE 1.52X0.91"/>
    <m/>
    <n v="1935"/>
    <m/>
    <s v="CC"/>
    <n v="155332.07999999999"/>
    <n v="155332.07999999999"/>
    <s v="5-1-11-15-002"/>
    <s v="5-1-11-14-003"/>
    <n v="0"/>
    <n v="0"/>
    <x v="308"/>
    <d v="2013-06-01T00:00:00"/>
    <x v="6"/>
  </r>
  <r>
    <n v="222"/>
    <s v="3.1 MUEBLES Y ENSERES"/>
    <n v="1238"/>
    <s v="SUPERFICIE"/>
    <n v="1151"/>
    <s v="USADO"/>
    <m/>
    <s v="SUPERFICIE ORGANICA 0.61"/>
    <m/>
    <n v="1936"/>
    <m/>
    <s v="CC"/>
    <n v="64048.54"/>
    <n v="64048.54"/>
    <s v="5-1-11-15-002"/>
    <s v="5-1-11-14-003"/>
    <n v="0"/>
    <n v="0"/>
    <x v="309"/>
    <d v="2013-06-01T00:00:00"/>
    <x v="6"/>
  </r>
  <r>
    <n v="222"/>
    <s v="3.1 MUEBLES Y ENSERES"/>
    <n v="1389"/>
    <s v="PANEL"/>
    <n v="1152"/>
    <s v="USADO"/>
    <m/>
    <s v="PANEL ESCRITORIO 0.675X1.22"/>
    <m/>
    <n v="1937"/>
    <m/>
    <s v="CC"/>
    <n v="134328.01"/>
    <n v="134328.01"/>
    <s v="5-1-11-15-002"/>
    <s v="5-1-11-14-003"/>
    <n v="0"/>
    <n v="0"/>
    <x v="310"/>
    <d v="2013-06-01T00:00:00"/>
    <x v="1"/>
  </r>
  <r>
    <n v="222"/>
    <s v="3.1 MUEBLES Y ENSERES"/>
    <n v="1010"/>
    <s v="ARCHIVADOR (FIJO O RODANTE)"/>
    <n v="1153"/>
    <s v="USADO"/>
    <m/>
    <s v="CAJONERA DOS"/>
    <m/>
    <n v="1938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54"/>
    <s v="USADO"/>
    <m/>
    <s v="SUPERFICIE 1.52X0.91"/>
    <m/>
    <n v="1939"/>
    <m/>
    <s v="CC"/>
    <n v="155331.54"/>
    <n v="155331.54"/>
    <s v="5-1-11-15-002"/>
    <s v="5-1-11-14-003"/>
    <n v="0"/>
    <n v="0"/>
    <x v="311"/>
    <d v="2013-06-01T00:00:00"/>
    <x v="6"/>
  </r>
  <r>
    <n v="222"/>
    <s v="3.1 MUEBLES Y ENSERES"/>
    <n v="1238"/>
    <s v="SUPERFICIE"/>
    <n v="1155"/>
    <s v="USADO"/>
    <d v="2016-11-21T00:00:00"/>
    <s v="SUPERFICIE 0.61 DERECHA"/>
    <m/>
    <n v="1940"/>
    <m/>
    <s v="CC"/>
    <n v="124138.57"/>
    <n v="124138.57"/>
    <s v="5-1-11-15-002"/>
    <s v="5-1-11-14-003"/>
    <n v="0"/>
    <n v="0"/>
    <x v="306"/>
    <d v="2013-06-01T00:00:00"/>
    <x v="6"/>
  </r>
  <r>
    <n v="222"/>
    <s v="3.1 MUEBLES Y ENSERES"/>
    <n v="1010"/>
    <s v="ARCHIVADOR (FIJO O RODANTE)"/>
    <n v="1156"/>
    <s v="USADO"/>
    <m/>
    <s v="CAJONERA DOS"/>
    <m/>
    <n v="1941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57"/>
    <s v="USADO"/>
    <m/>
    <s v="SUPERFICIE TRABAJO 0.61"/>
    <m/>
    <n v="1942"/>
    <m/>
    <s v="CC"/>
    <n v="64048.54"/>
    <n v="64048.54"/>
    <s v="5-1-11-15-002"/>
    <s v="5-1-11-14-003"/>
    <n v="0"/>
    <n v="0"/>
    <x v="309"/>
    <d v="2013-06-01T00:00:00"/>
    <x v="6"/>
  </r>
  <r>
    <n v="222"/>
    <s v="3.1 MUEBLES Y ENSERES"/>
    <n v="1238"/>
    <s v="SUPERFICIE"/>
    <n v="1158"/>
    <s v="USADO"/>
    <m/>
    <s v="SUPERFICIE 1.52X0.91"/>
    <m/>
    <n v="1943"/>
    <m/>
    <s v="CC"/>
    <n v="155331.54"/>
    <n v="155331.54"/>
    <s v="5-1-11-15-002"/>
    <s v="5-1-11-14-003"/>
    <n v="0"/>
    <n v="0"/>
    <x v="311"/>
    <d v="2013-06-01T00:00:00"/>
    <x v="6"/>
  </r>
  <r>
    <n v="222"/>
    <s v="3.1 MUEBLES Y ENSERES"/>
    <n v="1010"/>
    <s v="ARCHIVADOR (FIJO O RODANTE)"/>
    <n v="1159"/>
    <s v="USADO"/>
    <m/>
    <s v="CAJONERA DOS"/>
    <m/>
    <n v="1944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60"/>
    <s v="USADO"/>
    <d v="2015-12-01T00:00:00"/>
    <s v="SUPERFICIE TRABAJO 1.52X0.61"/>
    <m/>
    <n v="1945"/>
    <m/>
    <s v="CC"/>
    <n v="105533.6"/>
    <n v="105533.6"/>
    <s v="5-1-11-15-002"/>
    <s v="5-1-11-14-003"/>
    <n v="0"/>
    <n v="0"/>
    <x v="312"/>
    <d v="2013-06-01T00:00:00"/>
    <x v="6"/>
  </r>
  <r>
    <n v="222"/>
    <s v="3.1 MUEBLES Y ENSERES"/>
    <n v="1691"/>
    <s v="FALDERO ESCRITORIO"/>
    <n v="1161"/>
    <s v="INSERVIBLE"/>
    <m/>
    <s v="FALDERO ESCRITORIO 1.52"/>
    <m/>
    <n v="1946"/>
    <m/>
    <s v="CC"/>
    <n v="91045.49"/>
    <n v="91045.49"/>
    <s v="5-1-11-15-002"/>
    <s v="5-1-11-14-003"/>
    <n v="0"/>
    <n v="0"/>
    <x v="305"/>
    <d v="2013-06-01T00:00:00"/>
    <x v="6"/>
  </r>
  <r>
    <n v="222"/>
    <s v="3.1 MUEBLES Y ENSERES"/>
    <n v="1238"/>
    <s v="SUPERFICIE"/>
    <n v="1162"/>
    <s v="USADO"/>
    <m/>
    <s v="SUPERFICIE 0.61 IZQ"/>
    <m/>
    <n v="1947"/>
    <m/>
    <s v="CC"/>
    <n v="64048.54"/>
    <n v="64048.54"/>
    <s v="5-1-11-15-002"/>
    <s v="5-1-11-14-003"/>
    <n v="0"/>
    <n v="0"/>
    <x v="309"/>
    <d v="2013-06-01T00:00:00"/>
    <x v="6"/>
  </r>
  <r>
    <n v="222"/>
    <s v="3.1 MUEBLES Y ENSERES"/>
    <n v="1010"/>
    <s v="ARCHIVADOR (FIJO O RODANTE)"/>
    <n v="1163"/>
    <s v="USADO"/>
    <m/>
    <s v="CAJONERA DOS"/>
    <m/>
    <n v="1948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64"/>
    <s v="USADO"/>
    <m/>
    <s v="SUPERFICIE TRABAJO 0.61"/>
    <m/>
    <n v="1949"/>
    <m/>
    <s v="CC"/>
    <n v="124138.57"/>
    <n v="124138.57"/>
    <s v="5-1-11-15-002"/>
    <s v="5-1-11-14-003"/>
    <n v="0"/>
    <n v="0"/>
    <x v="306"/>
    <d v="2013-06-01T00:00:00"/>
    <x v="6"/>
  </r>
  <r>
    <n v="222"/>
    <s v="3.1 MUEBLES Y ENSERES"/>
    <n v="1238"/>
    <s v="SUPERFICIE"/>
    <n v="1165"/>
    <s v="USADO"/>
    <d v="2015-12-01T00:00:00"/>
    <s v="SUPERFICIE TRABAJO 0.61"/>
    <m/>
    <n v="1950"/>
    <m/>
    <s v="CC"/>
    <n v="124138.57"/>
    <n v="124138.57"/>
    <s v="5-1-11-15-002"/>
    <s v="5-1-11-14-003"/>
    <n v="0"/>
    <n v="0"/>
    <x v="306"/>
    <d v="2013-06-01T00:00:00"/>
    <x v="6"/>
  </r>
  <r>
    <n v="222"/>
    <s v="3.1 MUEBLES Y ENSERES"/>
    <n v="1389"/>
    <s v="PANEL"/>
    <n v="1166"/>
    <s v="USADO"/>
    <m/>
    <s v="PANEL ESCRITORIO 0.675X1.22"/>
    <m/>
    <n v="1951"/>
    <m/>
    <s v="CC"/>
    <n v="87166.17"/>
    <n v="87166.17"/>
    <s v="5-1-11-15-002"/>
    <s v="5-1-11-14-003"/>
    <n v="0"/>
    <n v="0"/>
    <x v="307"/>
    <d v="2013-06-01T00:00:00"/>
    <x v="1"/>
  </r>
  <r>
    <n v="222"/>
    <s v="3.1 MUEBLES Y ENSERES"/>
    <n v="1238"/>
    <s v="SUPERFICIE"/>
    <n v="1167"/>
    <s v="USADO"/>
    <m/>
    <s v="SUPERFICIE ORGANICA 0.61"/>
    <m/>
    <n v="1952"/>
    <m/>
    <s v="CC"/>
    <n v="64048.54"/>
    <n v="64048.54"/>
    <s v="5-1-11-15-002"/>
    <s v="5-1-11-14-003"/>
    <n v="0"/>
    <n v="0"/>
    <x v="309"/>
    <d v="2013-06-01T00:00:00"/>
    <x v="6"/>
  </r>
  <r>
    <n v="222"/>
    <s v="3.1 MUEBLES Y ENSERES"/>
    <n v="1010"/>
    <s v="ARCHIVADOR (FIJO O RODANTE)"/>
    <n v="1168"/>
    <s v="USADO"/>
    <m/>
    <s v="CAJONERA DOS"/>
    <m/>
    <n v="1953"/>
    <m/>
    <s v="CC"/>
    <n v="224288.6"/>
    <n v="224288.6"/>
    <s v="5-1-11-15-002"/>
    <s v="5-1-11-14-003"/>
    <n v="0"/>
    <n v="0"/>
    <x v="291"/>
    <d v="2013-06-01T00:00:00"/>
    <x v="6"/>
  </r>
  <r>
    <n v="222"/>
    <s v="3.1 MUEBLES Y ENSERES"/>
    <n v="1238"/>
    <s v="SUPERFICIE"/>
    <n v="1169"/>
    <s v="USADO"/>
    <m/>
    <s v="ESCRITORIO 0.675X0.61"/>
    <m/>
    <n v="1954"/>
    <m/>
    <s v="CC"/>
    <n v="68719.56"/>
    <n v="68719.56"/>
    <s v="5-1-11-15-002"/>
    <s v="5-1-11-14-003"/>
    <n v="0"/>
    <n v="0"/>
    <x v="313"/>
    <d v="2013-06-01T00:00:00"/>
    <x v="6"/>
  </r>
  <r>
    <n v="222"/>
    <s v="3.1 MUEBLES Y ENSERES"/>
    <n v="1010"/>
    <s v="ARCHIVADOR (FIJO O RODANTE)"/>
    <n v="1170"/>
    <s v="USADO"/>
    <m/>
    <s v="CAJONERA DOS"/>
    <m/>
    <n v="1955"/>
    <m/>
    <s v="CC"/>
    <n v="299051.48"/>
    <n v="299051.48"/>
    <s v="5-1-11-15-002"/>
    <s v="5-1-11-14-003"/>
    <n v="0"/>
    <n v="0"/>
    <x v="314"/>
    <d v="2013-06-01T00:00:00"/>
    <x v="6"/>
  </r>
  <r>
    <n v="222"/>
    <s v="3.1 MUEBLES Y ENSERES"/>
    <n v="1238"/>
    <s v="SUPERFICIE"/>
    <n v="1171"/>
    <s v="USADO"/>
    <m/>
    <s v="SUPERFICIE 1.52"/>
    <m/>
    <n v="1956"/>
    <m/>
    <s v="CC"/>
    <n v="201267.74"/>
    <n v="201267.74"/>
    <s v="5-1-11-15-002"/>
    <s v="5-1-11-14-003"/>
    <n v="0"/>
    <n v="0"/>
    <x v="315"/>
    <d v="2013-06-01T00:00:00"/>
    <x v="6"/>
  </r>
  <r>
    <n v="222"/>
    <s v="3.1 MUEBLES Y ENSERES"/>
    <n v="1238"/>
    <s v="SUPERFICIE"/>
    <n v="1172"/>
    <s v="USADO"/>
    <m/>
    <s v="SUPERFICIE TRABAJO 1.52X0.61"/>
    <m/>
    <n v="1957"/>
    <m/>
    <s v="CC"/>
    <n v="39332"/>
    <n v="39332"/>
    <s v="5-1-11-15-002"/>
    <s v="5-1-11-14-003"/>
    <n v="0"/>
    <n v="0"/>
    <x v="293"/>
    <d v="2013-06-01T00:00:00"/>
    <x v="6"/>
  </r>
  <r>
    <n v="222"/>
    <s v="3.1 MUEBLES Y ENSERES"/>
    <n v="1389"/>
    <s v="PANEL"/>
    <n v="1173"/>
    <s v="USADO"/>
    <m/>
    <s v="PANEL ESCRITORIO 0.675X0.61"/>
    <m/>
    <n v="1958"/>
    <m/>
    <s v="CC"/>
    <n v="19983"/>
    <n v="19983"/>
    <s v="5-1-11-15-002"/>
    <s v="5-1-11-14-003"/>
    <n v="0"/>
    <n v="0"/>
    <x v="241"/>
    <d v="2013-06-01T00:00:00"/>
    <x v="1"/>
  </r>
  <r>
    <n v="222"/>
    <s v="3.1 MUEBLES Y ENSERES"/>
    <n v="1389"/>
    <s v="PANEL"/>
    <n v="1174"/>
    <s v="USADO"/>
    <m/>
    <s v="PANEL ESCRITORIO 0.675X 1.52"/>
    <m/>
    <n v="1959"/>
    <m/>
    <s v="CC"/>
    <n v="34866"/>
    <n v="34866"/>
    <s v="5-1-11-15-002"/>
    <s v="5-1-11-14-003"/>
    <n v="0"/>
    <n v="0"/>
    <x v="268"/>
    <d v="2013-06-01T00:00:00"/>
    <x v="1"/>
  </r>
  <r>
    <n v="222"/>
    <s v="3.1 MUEBLES Y ENSERES"/>
    <n v="1010"/>
    <s v="ARCHIVADOR (FIJO O RODANTE)"/>
    <n v="1175"/>
    <s v="USADO"/>
    <m/>
    <s v="CAJONERA DOS"/>
    <m/>
    <n v="1960"/>
    <m/>
    <s v="CC"/>
    <n v="299051.48"/>
    <n v="299051.48"/>
    <s v="5-1-11-15-002"/>
    <s v="5-1-11-14-003"/>
    <n v="0"/>
    <n v="0"/>
    <x v="314"/>
    <d v="2013-06-01T00:00:00"/>
    <x v="6"/>
  </r>
  <r>
    <n v="222"/>
    <s v="3.1 MUEBLES Y ENSERES"/>
    <n v="1238"/>
    <s v="SUPERFICIE"/>
    <n v="1176"/>
    <s v="USADO"/>
    <m/>
    <s v="SUPERFICIE 1.52X0.61"/>
    <m/>
    <n v="1961"/>
    <m/>
    <s v="CC"/>
    <n v="62223"/>
    <n v="62223"/>
    <s v="5-1-11-15-002"/>
    <s v="5-1-11-14-003"/>
    <n v="0"/>
    <n v="0"/>
    <x v="298"/>
    <d v="2013-06-01T00:00:00"/>
    <x v="6"/>
  </r>
  <r>
    <n v="222"/>
    <s v="3.1 MUEBLES Y ENSERES"/>
    <n v="1389"/>
    <s v="PANEL"/>
    <n v="1177"/>
    <s v="USADO"/>
    <m/>
    <s v="PANEL ESCRITORIO 0.675X0.61"/>
    <m/>
    <n v="1962"/>
    <m/>
    <s v="CC"/>
    <n v="19983"/>
    <n v="19983"/>
    <s v="5-1-11-15-002"/>
    <s v="5-1-11-14-003"/>
    <n v="0"/>
    <n v="0"/>
    <x v="241"/>
    <d v="2013-06-01T00:00:00"/>
    <x v="1"/>
  </r>
  <r>
    <n v="222"/>
    <s v="3.1 MUEBLES Y ENSERES"/>
    <n v="1010"/>
    <s v="ARCHIVADOR (FIJO O RODANTE)"/>
    <n v="1178"/>
    <s v="USADO"/>
    <m/>
    <s v="CAJONERA DOS"/>
    <m/>
    <n v="1963"/>
    <m/>
    <s v="CC"/>
    <n v="299051.48"/>
    <n v="299051.48"/>
    <s v="5-1-11-15-002"/>
    <s v="5-1-11-14-003"/>
    <n v="0"/>
    <n v="0"/>
    <x v="314"/>
    <d v="2013-06-01T00:00:00"/>
    <x v="6"/>
  </r>
  <r>
    <n v="222"/>
    <s v="3.1 MUEBLES Y ENSERES"/>
    <n v="1238"/>
    <s v="SUPERFICIE"/>
    <n v="1179"/>
    <s v="USADO"/>
    <m/>
    <s v="SUPERFICIE MODULAR 1.52X0.76"/>
    <m/>
    <n v="1964"/>
    <m/>
    <s v="CC"/>
    <n v="257478.44"/>
    <n v="257478.44"/>
    <s v="5-1-11-15-002"/>
    <s v="5-1-11-14-003"/>
    <n v="0"/>
    <n v="0"/>
    <x v="316"/>
    <d v="2013-06-01T00:00:00"/>
    <x v="6"/>
  </r>
  <r>
    <n v="222"/>
    <s v="3.1 MUEBLES Y ENSERES"/>
    <n v="1389"/>
    <s v="PANEL"/>
    <n v="1180"/>
    <s v="USADO"/>
    <m/>
    <s v="PANEL ESCRITORIO 0.675X1.22"/>
    <m/>
    <n v="1965"/>
    <m/>
    <s v="CC"/>
    <n v="34866"/>
    <n v="34866"/>
    <s v="5-1-11-15-002"/>
    <s v="5-1-11-14-003"/>
    <n v="0"/>
    <n v="0"/>
    <x v="268"/>
    <d v="2013-06-01T00:00:00"/>
    <x v="1"/>
  </r>
  <r>
    <n v="222"/>
    <s v="3.1 MUEBLES Y ENSERES"/>
    <n v="1010"/>
    <s v="ARCHIVADOR (FIJO O RODANTE)"/>
    <n v="1181"/>
    <s v="USADO"/>
    <d v="2016-10-24T00:00:00"/>
    <s v="CAJONERA DOS"/>
    <m/>
    <n v="1966"/>
    <m/>
    <s v="CC"/>
    <n v="299051.48"/>
    <n v="299051.48"/>
    <s v="5-1-11-15-002"/>
    <s v="5-1-11-14-003"/>
    <n v="0"/>
    <n v="0"/>
    <x v="314"/>
    <d v="2013-06-01T00:00:00"/>
    <x v="6"/>
  </r>
  <r>
    <n v="222"/>
    <s v="3.1 MUEBLES Y ENSERES"/>
    <n v="1238"/>
    <s v="SUPERFICIE"/>
    <n v="1182"/>
    <s v="USADO"/>
    <m/>
    <s v="SUPERFICIE TRABAJO 1.52X0.61"/>
    <m/>
    <n v="1967"/>
    <m/>
    <s v="CC"/>
    <n v="28684"/>
    <n v="28684"/>
    <s v="5-1-11-15-002"/>
    <s v="5-1-11-14-003"/>
    <n v="0"/>
    <n v="0"/>
    <x v="317"/>
    <d v="2013-06-01T00:00:00"/>
    <x v="6"/>
  </r>
  <r>
    <n v="222"/>
    <s v="3.1 MUEBLES Y ENSERES"/>
    <n v="1389"/>
    <s v="PANEL"/>
    <n v="1183"/>
    <s v="USADO"/>
    <m/>
    <s v="PANEL ESCRITORIO 0.67X0.45"/>
    <m/>
    <n v="1968"/>
    <m/>
    <s v="CC"/>
    <n v="19800"/>
    <n v="19800"/>
    <s v="5-1-11-15-002"/>
    <s v="5-1-11-14-003"/>
    <n v="0"/>
    <n v="0"/>
    <x v="318"/>
    <d v="2013-06-01T00:00:00"/>
    <x v="1"/>
  </r>
  <r>
    <n v="222"/>
    <s v="3.1 MUEBLES Y ENSERES"/>
    <n v="1238"/>
    <s v="SUPERFICIE"/>
    <n v="1184"/>
    <s v="USADO"/>
    <m/>
    <s v="SUPERFICIE ORGANICA 0.61"/>
    <m/>
    <n v="1969"/>
    <m/>
    <s v="CC"/>
    <n v="39332"/>
    <n v="39332"/>
    <s v="5-1-11-15-002"/>
    <s v="5-1-11-14-003"/>
    <n v="0"/>
    <n v="0"/>
    <x v="293"/>
    <d v="2013-06-01T00:00:00"/>
    <x v="6"/>
  </r>
  <r>
    <n v="222"/>
    <s v="3.1 MUEBLES Y ENSERES"/>
    <n v="1010"/>
    <s v="ARCHIVADOR (FIJO O RODANTE)"/>
    <n v="1185"/>
    <s v="USADO"/>
    <m/>
    <s v="CAJONERA DOS"/>
    <m/>
    <n v="1970"/>
    <m/>
    <s v="CC"/>
    <n v="266051.48"/>
    <n v="266051.48"/>
    <s v="5-1-11-15-002"/>
    <s v="5-1-11-14-003"/>
    <n v="0"/>
    <n v="0"/>
    <x v="319"/>
    <d v="2013-06-01T00:00:00"/>
    <x v="6"/>
  </r>
  <r>
    <n v="222"/>
    <s v="3.1 MUEBLES Y ENSERES"/>
    <n v="1238"/>
    <s v="SUPERFICIE"/>
    <n v="1186"/>
    <s v="USADO"/>
    <m/>
    <s v="SUPERFICIE MODULAR 0.61"/>
    <m/>
    <n v="1971"/>
    <m/>
    <s v="CC"/>
    <n v="39332"/>
    <n v="39332"/>
    <s v="5-1-11-15-002"/>
    <s v="5-1-11-14-003"/>
    <n v="0"/>
    <n v="0"/>
    <x v="293"/>
    <d v="2013-06-01T00:00:00"/>
    <x v="6"/>
  </r>
  <r>
    <n v="222"/>
    <s v="3.1 MUEBLES Y ENSERES"/>
    <n v="1010"/>
    <s v="ARCHIVADOR (FIJO O RODANTE)"/>
    <n v="1187"/>
    <s v="USADO"/>
    <d v="2016-11-15T00:00:00"/>
    <s v="SUPERFICIE CON CAJONERA"/>
    <m/>
    <n v="1972"/>
    <m/>
    <s v="CC"/>
    <n v="266051.48"/>
    <n v="266051.48"/>
    <s v="5-1-11-15-002"/>
    <s v="5-1-11-14-003"/>
    <n v="0"/>
    <n v="0"/>
    <x v="319"/>
    <d v="2013-06-01T00:00:00"/>
    <x v="6"/>
  </r>
  <r>
    <n v="222"/>
    <s v="3.1 MUEBLES Y ENSERES"/>
    <n v="1389"/>
    <s v="PANEL"/>
    <n v="1188"/>
    <s v="USADO"/>
    <m/>
    <s v="PANEL LATERAL 0.675X1.22"/>
    <m/>
    <n v="1973"/>
    <m/>
    <s v="CC"/>
    <n v="42941"/>
    <n v="42941"/>
    <s v="5-1-11-15-002"/>
    <s v="5-1-11-14-003"/>
    <n v="0"/>
    <n v="0"/>
    <x v="320"/>
    <d v="2013-06-01T00:00:00"/>
    <x v="1"/>
  </r>
  <r>
    <n v="222"/>
    <s v="3.1 MUEBLES Y ENSERES"/>
    <n v="1010"/>
    <s v="ARCHIVADOR (FIJO O RODANTE)"/>
    <n v="1189"/>
    <s v="USADO"/>
    <m/>
    <s v="CAJONERA DOS"/>
    <m/>
    <n v="1974"/>
    <m/>
    <s v="CC"/>
    <n v="299051.48"/>
    <n v="299051.48"/>
    <s v="5-1-11-15-002"/>
    <s v="5-1-11-14-003"/>
    <n v="0"/>
    <n v="0"/>
    <x v="314"/>
    <d v="2013-06-01T00:00:00"/>
    <x v="6"/>
  </r>
  <r>
    <n v="222"/>
    <s v="3.1 MUEBLES Y ENSERES"/>
    <n v="1010"/>
    <s v="ARCHIVADOR (FIJO O RODANTE)"/>
    <n v="1190"/>
    <s v="USADO"/>
    <m/>
    <s v="CAJONERA DOS"/>
    <m/>
    <n v="1975"/>
    <m/>
    <s v="CC"/>
    <n v="274130.52"/>
    <n v="274130.52"/>
    <s v="5-1-11-15-002"/>
    <s v="5-1-11-14-003"/>
    <n v="0"/>
    <n v="0"/>
    <x v="321"/>
    <d v="2013-06-01T00:00:00"/>
    <x v="6"/>
  </r>
  <r>
    <n v="222"/>
    <s v="3.1 MUEBLES Y ENSERES"/>
    <n v="1010"/>
    <s v="ARCHIVADOR (FIJO O RODANTE)"/>
    <n v="1191"/>
    <s v="USADO"/>
    <m/>
    <s v="CAJONERA DOS"/>
    <m/>
    <n v="1976"/>
    <m/>
    <s v="CC"/>
    <n v="274130.52"/>
    <n v="274130.52"/>
    <s v="5-1-11-15-002"/>
    <s v="5-1-11-14-003"/>
    <n v="0"/>
    <n v="0"/>
    <x v="321"/>
    <d v="2013-06-01T00:00:00"/>
    <x v="6"/>
  </r>
  <r>
    <n v="222"/>
    <s v="3.1 MUEBLES Y ENSERES"/>
    <n v="1010"/>
    <s v="ARCHIVADOR (FIJO O RODANTE)"/>
    <n v="1192"/>
    <s v="USADO"/>
    <m/>
    <s v="CAJONERA DOS"/>
    <m/>
    <n v="1977"/>
    <m/>
    <s v="CC"/>
    <n v="274130.52"/>
    <n v="274130.52"/>
    <s v="5-1-11-15-002"/>
    <s v="5-1-11-14-003"/>
    <n v="0"/>
    <n v="0"/>
    <x v="321"/>
    <d v="2013-06-01T00:00:00"/>
    <x v="6"/>
  </r>
  <r>
    <n v="222"/>
    <s v="3.1 MUEBLES Y ENSERES"/>
    <n v="1238"/>
    <s v="SUPERFICIE"/>
    <n v="1193"/>
    <s v="USADO"/>
    <d v="2016-11-21T00:00:00"/>
    <s v="SUPERFICIE MODULAR 1.52"/>
    <m/>
    <n v="1978"/>
    <m/>
    <s v="CC"/>
    <n v="55894"/>
    <n v="55894"/>
    <s v="5-1-11-15-002"/>
    <s v="5-1-11-14-003"/>
    <n v="0"/>
    <n v="0"/>
    <x v="322"/>
    <d v="2013-06-01T00:00:00"/>
    <x v="6"/>
  </r>
  <r>
    <n v="222"/>
    <s v="3.1 MUEBLES Y ENSERES"/>
    <n v="1010"/>
    <s v="ARCHIVADOR (FIJO O RODANTE)"/>
    <n v="1194"/>
    <s v="USADO"/>
    <m/>
    <s v="CAJONERA DOS"/>
    <m/>
    <n v="1979"/>
    <m/>
    <s v="CC"/>
    <n v="274130.52"/>
    <n v="274130.52"/>
    <s v="5-1-11-15-002"/>
    <s v="5-1-11-14-003"/>
    <n v="0"/>
    <n v="0"/>
    <x v="321"/>
    <d v="2013-06-01T00:00:00"/>
    <x v="6"/>
  </r>
  <r>
    <n v="222"/>
    <s v="3.1 MUEBLES Y ENSERES"/>
    <n v="1010"/>
    <s v="ARCHIVADOR (FIJO O RODANTE)"/>
    <n v="1195"/>
    <s v="USADO"/>
    <m/>
    <s v="CAJONERA DOS"/>
    <m/>
    <n v="1980"/>
    <m/>
    <s v="CC"/>
    <n v="274130.52"/>
    <n v="274130.52"/>
    <s v="5-1-11-15-002"/>
    <s v="5-1-11-14-003"/>
    <n v="0"/>
    <n v="0"/>
    <x v="321"/>
    <d v="2013-06-01T00:00:00"/>
    <x v="6"/>
  </r>
  <r>
    <n v="222"/>
    <s v="3.1 MUEBLES Y ENSERES"/>
    <n v="1010"/>
    <s v="ARCHIVADOR (FIJO O RODANTE)"/>
    <n v="1196"/>
    <s v="USADO"/>
    <m/>
    <s v="ARCHIVADOR CAJONERA 3"/>
    <m/>
    <n v="1981"/>
    <m/>
    <s v="CC"/>
    <n v="51300"/>
    <n v="51300"/>
    <s v="5-1-11-15-002"/>
    <s v="5-1-11-14-003"/>
    <n v="0"/>
    <n v="0"/>
    <x v="323"/>
    <d v="2013-06-01T00:00:00"/>
    <x v="6"/>
  </r>
  <r>
    <n v="222"/>
    <s v="3.1 MUEBLES Y ENSERES"/>
    <n v="1010"/>
    <s v="ARCHIVADOR (FIJO O RODANTE)"/>
    <n v="1197"/>
    <s v="USADO"/>
    <m/>
    <s v="ARCHIVADOR  4 GAVETAS"/>
    <m/>
    <n v="1982"/>
    <m/>
    <s v="CC"/>
    <n v="6600"/>
    <n v="6600"/>
    <s v="5-1-11-15-002"/>
    <s v="5-1-11-14-003"/>
    <n v="0"/>
    <n v="0"/>
    <x v="324"/>
    <d v="2013-06-01T00:00:00"/>
    <x v="6"/>
  </r>
  <r>
    <n v="222"/>
    <s v="3.1 MUEBLES Y ENSERES"/>
    <n v="1233"/>
    <s v="SILLA"/>
    <n v="1198"/>
    <s v="USADO"/>
    <m/>
    <s v="SILLA GIRATORIA"/>
    <m/>
    <n v="1983"/>
    <m/>
    <s v="CC"/>
    <n v="281133"/>
    <n v="281133"/>
    <s v="5-1-11-15-002"/>
    <s v="5-1-11-14-003"/>
    <n v="0"/>
    <n v="0"/>
    <x v="325"/>
    <d v="2013-06-01T00:00:00"/>
    <x v="6"/>
  </r>
  <r>
    <n v="222"/>
    <s v="3.1 MUEBLES Y ENSERES"/>
    <n v="1233"/>
    <s v="SILLA"/>
    <n v="1199"/>
    <s v="INSERVIBLE"/>
    <m/>
    <s v="SILLA GIRATORIA"/>
    <m/>
    <n v="1984"/>
    <m/>
    <s v="CC"/>
    <n v="281133"/>
    <n v="281133"/>
    <s v="5-1-11-15-002"/>
    <s v="5-1-11-14-003"/>
    <n v="0"/>
    <n v="0"/>
    <x v="325"/>
    <d v="2013-06-01T00:00:00"/>
    <x v="6"/>
  </r>
  <r>
    <n v="222"/>
    <s v="3.1 MUEBLES Y ENSERES"/>
    <n v="1233"/>
    <s v="SILLA"/>
    <n v="1200"/>
    <s v="INSERVIBLE"/>
    <m/>
    <s v="SILLA GIRATORIA"/>
    <m/>
    <n v="1985"/>
    <m/>
    <s v="CC"/>
    <n v="281133"/>
    <n v="281133"/>
    <s v="5-1-11-15-002"/>
    <s v="5-1-11-14-003"/>
    <n v="0"/>
    <n v="0"/>
    <x v="325"/>
    <d v="2013-06-01T00:00:00"/>
    <x v="6"/>
  </r>
  <r>
    <n v="222"/>
    <s v="3.1 MUEBLES Y ENSERES"/>
    <n v="1233"/>
    <s v="SILLA"/>
    <n v="1201"/>
    <s v="INSERVIBLE"/>
    <m/>
    <s v="SILLA GIRATORIA"/>
    <m/>
    <n v="1986"/>
    <m/>
    <s v="CC"/>
    <n v="281133"/>
    <n v="281133"/>
    <s v="5-1-11-15-002"/>
    <s v="5-1-11-14-003"/>
    <n v="0"/>
    <n v="0"/>
    <x v="325"/>
    <d v="2013-06-01T00:00:00"/>
    <x v="6"/>
  </r>
  <r>
    <n v="222"/>
    <s v="3.1 MUEBLES Y ENSERES"/>
    <n v="1028"/>
    <s v="BIBLIOTECA"/>
    <n v="1202"/>
    <s v="INSERVIBLE"/>
    <m/>
    <s v="BIBLIOTECA MADERA"/>
    <m/>
    <n v="1987"/>
    <m/>
    <s v="CC"/>
    <n v="2467"/>
    <n v="2467"/>
    <s v="5-1-11-15-002"/>
    <s v="5-1-11-14-003"/>
    <n v="0"/>
    <n v="0"/>
    <x v="326"/>
    <d v="2013-06-01T00:00:00"/>
    <x v="6"/>
  </r>
  <r>
    <n v="222"/>
    <s v="3.1 MUEBLES Y ENSERES"/>
    <n v="1165"/>
    <s v="MESA"/>
    <n v="1203"/>
    <s v="USADO"/>
    <m/>
    <s v="MESA RECTANGULAR"/>
    <m/>
    <n v="1988"/>
    <m/>
    <s v="DE"/>
    <n v="484807"/>
    <n v="484807"/>
    <s v="1-6-65-01"/>
    <s v="3-1-45-06"/>
    <n v="86726.63"/>
    <n v="0"/>
    <x v="327"/>
    <d v="2013-06-01T00:00:00"/>
    <x v="6"/>
  </r>
  <r>
    <n v="222"/>
    <s v="3.1 MUEBLES Y ENSERES"/>
    <n v="1010"/>
    <s v="ARCHIVADOR (FIJO O RODANTE)"/>
    <n v="1204"/>
    <s v="USADO"/>
    <m/>
    <s v="CAJONERA METALICA AUXILIAR"/>
    <m/>
    <n v="1989"/>
    <m/>
    <s v="CC"/>
    <n v="243455"/>
    <n v="243455"/>
    <s v="5-1-11-15-002"/>
    <s v="5-1-11-14-003"/>
    <n v="0"/>
    <n v="0"/>
    <x v="328"/>
    <d v="2013-06-01T00:00:00"/>
    <x v="6"/>
  </r>
  <r>
    <n v="222"/>
    <s v="3.1 MUEBLES Y ENSERES"/>
    <n v="1010"/>
    <s v="ARCHIVADOR (FIJO O RODANTE)"/>
    <n v="1205"/>
    <s v="USADO"/>
    <m/>
    <s v="ARCHIVADOR METALICO"/>
    <m/>
    <n v="1990"/>
    <m/>
    <s v="DE"/>
    <n v="1232500"/>
    <n v="1232500"/>
    <s v="1-6-65-01"/>
    <s v="3-1-45-06"/>
    <n v="1232500"/>
    <n v="0"/>
    <x v="329"/>
    <d v="2013-06-01T00:00:00"/>
    <x v="6"/>
  </r>
  <r>
    <n v="222"/>
    <s v="3.1 MUEBLES Y ENSERES"/>
    <n v="1010"/>
    <s v="ARCHIVADOR (FIJO O RODANTE)"/>
    <n v="1206"/>
    <s v="USADO"/>
    <m/>
    <s v="ARCHIVADOR RODANTE 3 PUESTOS"/>
    <m/>
    <n v="1991"/>
    <m/>
    <s v="DE"/>
    <n v="993903"/>
    <n v="993903"/>
    <s v="1-6-65-01"/>
    <s v="3-1-45-06"/>
    <n v="993903"/>
    <n v="0"/>
    <x v="330"/>
    <d v="2013-06-01T00:00:00"/>
    <x v="6"/>
  </r>
  <r>
    <n v="222"/>
    <s v="3.1 MUEBLES Y ENSERES"/>
    <n v="1010"/>
    <s v="ARCHIVADOR (FIJO O RODANTE)"/>
    <n v="1207"/>
    <s v="USADO"/>
    <d v="2015-10-24T00:00:00"/>
    <s v="ARCHIVADOR RODANTE 2 PUESTOS"/>
    <m/>
    <n v="1992"/>
    <m/>
    <s v="DE"/>
    <n v="1066628"/>
    <n v="1066628"/>
    <s v="1-6-65-01"/>
    <s v="3-1-45-06"/>
    <n v="1066628"/>
    <n v="0"/>
    <x v="331"/>
    <d v="2013-06-01T00:00:00"/>
    <x v="6"/>
  </r>
  <r>
    <n v="222"/>
    <s v="3.1 MUEBLES Y ENSERES"/>
    <n v="1010"/>
    <s v="ARCHIVADOR (FIJO O RODANTE)"/>
    <n v="1208"/>
    <s v="USADO"/>
    <d v="2017-12-04T00:00:00"/>
    <s v="ARCHIVADOR RODANTE 2 PUESTOS"/>
    <m/>
    <n v="1993"/>
    <m/>
    <s v="DE"/>
    <n v="919042"/>
    <n v="919042"/>
    <s v="1-6-65-01"/>
    <s v="3-1-45-06"/>
    <n v="7148.1"/>
    <n v="0"/>
    <x v="332"/>
    <d v="2013-06-01T00:00:00"/>
    <x v="6"/>
  </r>
  <r>
    <n v="222"/>
    <s v="3.1 MUEBLES Y ENSERES"/>
    <n v="1010"/>
    <s v="ARCHIVADOR (FIJO O RODANTE)"/>
    <n v="1209"/>
    <s v="USADO"/>
    <d v="2015-10-24T00:00:00"/>
    <s v="ARCHIVADOR RODANTE 2 PUESTOS"/>
    <m/>
    <n v="1994"/>
    <m/>
    <s v="DE"/>
    <n v="1042380"/>
    <n v="1042380"/>
    <s v="1-6-65-01"/>
    <s v="3-1-45-06"/>
    <n v="1042380"/>
    <n v="0"/>
    <x v="333"/>
    <d v="2013-06-01T00:00:00"/>
    <x v="6"/>
  </r>
  <r>
    <n v="222"/>
    <s v="3.1 MUEBLES Y ENSERES"/>
    <n v="1010"/>
    <s v="ARCHIVADOR (FIJO O RODANTE)"/>
    <n v="1210"/>
    <s v="USADO"/>
    <m/>
    <s v="ARCHIVADOR DE 3 CAJONES"/>
    <m/>
    <n v="1995"/>
    <m/>
    <s v="CC"/>
    <n v="253000"/>
    <n v="253000"/>
    <s v="5-1-11-15-002"/>
    <s v="5-1-11-14-003"/>
    <n v="0"/>
    <n v="0"/>
    <x v="334"/>
    <d v="2013-06-01T00:00:00"/>
    <x v="6"/>
  </r>
  <r>
    <n v="222"/>
    <s v="3.1 MUEBLES Y ENSERES"/>
    <n v="1010"/>
    <s v="ARCHIVADOR (FIJO O RODANTE)"/>
    <n v="1211"/>
    <s v="USADO"/>
    <m/>
    <s v="ARCHIVADOR EN MADERA"/>
    <m/>
    <n v="1996"/>
    <m/>
    <s v="CC"/>
    <n v="258324"/>
    <n v="258324"/>
    <s v="5-1-11-15-002"/>
    <s v="5-1-11-14-003"/>
    <n v="0"/>
    <n v="0"/>
    <x v="335"/>
    <d v="2013-06-01T00:00:00"/>
    <x v="6"/>
  </r>
  <r>
    <n v="241"/>
    <s v="9.1 ELEMENTOS MUSICALES"/>
    <n v="1622"/>
    <s v="PARTITURAS"/>
    <n v="1212"/>
    <s v="USADO"/>
    <m/>
    <s v="CORELLI ARCANGELO. CONCIERTO G"/>
    <s v="ROSSO . OP 6.  NO. 8. SOL MENO"/>
    <n v="20"/>
    <m/>
    <s v="DE"/>
    <n v="2207.4299999999998"/>
    <n v="2207.4299999999998"/>
    <s v="1-9-60-90-003"/>
    <s v="3-1-45-12"/>
    <n v="0"/>
    <n v="0"/>
    <x v="0"/>
    <d v="1984-01-01T00:00:00"/>
    <x v="0"/>
  </r>
  <r>
    <n v="224"/>
    <s v="4.1 EQUIPO DE COMUNICACION"/>
    <n v="1247"/>
    <s v="TELEFONO"/>
    <n v="1213"/>
    <s v="INSERVIBLE"/>
    <m/>
    <s v="CELULAR BLACK BERRY"/>
    <m/>
    <m/>
    <m/>
    <s v="CC"/>
    <n v="144284"/>
    <n v="144284"/>
    <s v="5-1-11-15-003"/>
    <s v="5-1-11-14-004"/>
    <n v="0"/>
    <n v="0"/>
    <x v="336"/>
    <d v="2013-09-18T00:00:00"/>
    <x v="3"/>
  </r>
  <r>
    <n v="224"/>
    <s v="4.1 EQUIPO DE COMUNICACION"/>
    <n v="1247"/>
    <s v="TELEFONO"/>
    <n v="1214"/>
    <s v="INSERVIBLE"/>
    <m/>
    <s v="CELULR BLCK BERRY"/>
    <m/>
    <m/>
    <m/>
    <s v="CC"/>
    <n v="278284"/>
    <n v="278284"/>
    <s v="5-1-11-15-003"/>
    <s v="5-1-11-14-004"/>
    <n v="0"/>
    <n v="0"/>
    <x v="337"/>
    <d v="2013-09-19T00:00:00"/>
    <x v="3"/>
  </r>
  <r>
    <n v="225"/>
    <s v="4.2 EQUIPO DE COMPUTACION"/>
    <n v="1204"/>
    <s v="COMPUTADOR (Monitor, teclado,mouse)"/>
    <n v="1215"/>
    <s v="INSERVIBLE"/>
    <m/>
    <s v="COMPUTADOR DE ESCRITORIOI"/>
    <m/>
    <m/>
    <m/>
    <s v="DE"/>
    <n v="2230558.2000000002"/>
    <n v="2230558.2000000002"/>
    <s v="1-6-35-04-002-001"/>
    <s v="1-6-35-04"/>
    <n v="0"/>
    <n v="1905446.7034520549"/>
    <x v="338"/>
    <d v="2013-09-24T00:00:00"/>
    <x v="3"/>
  </r>
  <r>
    <n v="225"/>
    <s v="4.2 EQUIPO DE COMPUTACION"/>
    <n v="1204"/>
    <s v="COMPUTADOR (Monitor, teclado,mouse)"/>
    <n v="1216"/>
    <s v="INSERVIBLE"/>
    <m/>
    <s v="COMPUTADRO DE ESCRITORIOI"/>
    <m/>
    <m/>
    <m/>
    <s v="DE"/>
    <n v="2230558.2000000002"/>
    <n v="2230558.2000000002"/>
    <s v="1-6-35-04-002-001"/>
    <s v="1-6-35-04"/>
    <n v="0"/>
    <n v="1905446.7034520549"/>
    <x v="338"/>
    <d v="2013-09-24T00:00:00"/>
    <x v="3"/>
  </r>
  <r>
    <n v="220"/>
    <s v="1.7 EQUIPOS DE CENTROS DE CONTROL"/>
    <n v="1003"/>
    <s v="UNIDAD DE AIRE ACONDICIONADO"/>
    <n v="1217"/>
    <s v="USADO"/>
    <d v="2015-12-17T00:00:00"/>
    <s v="SISTEMA AIRE ACONDICIONADO DE "/>
    <s v="12000 Y 18000"/>
    <n v="2006"/>
    <m/>
    <s v="DE"/>
    <n v="9200461"/>
    <n v="9200461"/>
    <s v="1-6-55-11"/>
    <s v="1-6-55-11"/>
    <n v="3813079.92"/>
    <n v="3247468.6543378998"/>
    <x v="339"/>
    <d v="2013-10-07T00:00:00"/>
    <x v="1"/>
  </r>
  <r>
    <n v="241"/>
    <s v="9.1 ELEMENTOS MUSICALES"/>
    <n v="1622"/>
    <s v="PARTITURAS"/>
    <n v="1218"/>
    <s v="USADO"/>
    <m/>
    <s v="VIVALDI  ANTONIO. CONCIERTO GR"/>
    <s v="OSSO .OPUS 3. NO. 10.-"/>
    <n v="2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19"/>
    <s v="USADO"/>
    <m/>
    <s v="VIVALDI  ANTONIO. CONCIERTO EN"/>
    <s v=" SI MENOR PARA VIOLIN . OPUS"/>
    <n v="2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20"/>
    <s v="USADO"/>
    <m/>
    <s v="MANFREDINI FRANCESCO. CONCIERT"/>
    <s v="O GROSSO .OP 3. NO. 9 RE MAYOR"/>
    <n v="2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21"/>
    <s v="USADO"/>
    <m/>
    <s v="NEUMANE ANTONIO/MANZANO ALVARO"/>
    <s v=". HIMNO NACIONAL DEL ECUADOR-"/>
    <n v="24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222"/>
    <s v="USADO"/>
    <m/>
    <s v="HANDEL GEORGE. CONCIERTO GROSS"/>
    <s v="O .OP 6. NO. 1. SOL MAYOR-HAND"/>
    <n v="2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23"/>
    <s v="USADO"/>
    <m/>
    <s v="MOZART WOLFGANG. SERENATA NO. "/>
    <s v="11. K 375. MIB MAYOR-"/>
    <n v="2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24"/>
    <s v="USADO"/>
    <m/>
    <s v="MOZART WOLFGANG. PEQUEÐA SEREN"/>
    <s v="ATA NOCTURNA. K 525."/>
    <n v="2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25"/>
    <s v="USADO"/>
    <m/>
    <s v="PASEILLO GIOVANNI. CUARTETO NO"/>
    <s v=". 1 PARA 2 VIOLINES, VIOLA Y"/>
    <n v="2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26"/>
    <s v="USADO"/>
    <m/>
    <s v="VANEGAS MARCO .TRES ESTAMPAS P"/>
    <s v="ARA CUERDAS-"/>
    <n v="2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27"/>
    <s v="USADO"/>
    <m/>
    <s v="WAGNER RICHARD. PRELUDIO  Y MU"/>
    <s v="ERTE DE AMOR( TRISTAN E ISOLDA"/>
    <n v="3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28"/>
    <s v="USADO"/>
    <m/>
    <s v="TURINA JOAQUIN. RAPSODIA SINFË"/>
    <s v="NICA-"/>
    <n v="3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29"/>
    <s v="USADO"/>
    <m/>
    <s v="DE LA VEGA AURELIO.  ELEGIA PA"/>
    <s v="RA ORQUESTA DE CUERDAS-"/>
    <n v="3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30"/>
    <s v="USADO"/>
    <m/>
    <s v="TURINA JOAQUIN. LA ORACION DEL"/>
    <s v=" TORERO. OP 34.-"/>
    <n v="3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31"/>
    <s v="USADO"/>
    <m/>
    <s v="HAYDEN JOSEPH. SINFONIA . NO. "/>
    <s v="45.  FA     MENOR-"/>
    <n v="3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32"/>
    <s v="USADO"/>
    <m/>
    <s v="HAYDEN JOSEPH. SINFONIA .NO. 8"/>
    <s v="5 . SIB MAYOR-"/>
    <n v="3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33"/>
    <s v="USADO"/>
    <m/>
    <s v="GOMEZ V. MARIO.CONCIERTO GROSS"/>
    <s v="ODOBLE ORQ.DE ARCOS(BOCETOS DE"/>
    <n v="36"/>
    <m/>
    <s v="DE"/>
    <n v="274911.87"/>
    <n v="274911.87"/>
    <s v="1-9-60-90-003"/>
    <s v="3-1-45-12"/>
    <n v="0"/>
    <n v="0"/>
    <x v="340"/>
    <d v="1997-03-10T00:00:00"/>
    <x v="0"/>
  </r>
  <r>
    <n v="241"/>
    <s v="9.1 ELEMENTOS MUSICALES"/>
    <n v="1622"/>
    <s v="PARTITURAS"/>
    <n v="1234"/>
    <s v="USADO"/>
    <m/>
    <s v="HANDEL GEROG. CONCIERTO GROSSO"/>
    <s v=". NO. 5 .OPUS 6.-"/>
    <n v="3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35"/>
    <s v="USADO"/>
    <m/>
    <s v="COPLAND AARON. LA CIUDAD SILEN"/>
    <s v="CIOSA-"/>
    <n v="3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36"/>
    <s v="USADO"/>
    <m/>
    <s v="HAYDN JOSEPH. SINFONIA DE LOS "/>
    <s v="JUGETES-"/>
    <n v="3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37"/>
    <s v="USADO"/>
    <m/>
    <s v="GIACHETTI ENRICO. CREPUSCULO. "/>
    <s v=" PRELUDIO-"/>
    <n v="4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38"/>
    <s v="USADO"/>
    <m/>
    <s v="GOMEZ VIGNES MARIO. CONCIERTO "/>
    <s v="GROSSO. OP 18.-"/>
    <n v="4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39"/>
    <s v="USADO"/>
    <m/>
    <s v="GABRIELI GIOVANNI. SONATA PIAN"/>
    <s v="EFORTE"/>
    <n v="4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40"/>
    <s v="USADO"/>
    <m/>
    <s v="GEMINIANI FRASCESCO. CONCIERTO"/>
    <s v=" GROSSO EN SI MENOR-"/>
    <n v="4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41"/>
    <s v="USADO"/>
    <m/>
    <s v="PERGOLESSI GIOVANNI. CONCERTIN"/>
    <s v="O ORQUESTA DE CAMARA-PERGOLESS"/>
    <n v="4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42"/>
    <s v="USADO"/>
    <m/>
    <s v="TARTINI GIUSEPPE. CONCIERTO  N"/>
    <s v="O. 58. EN  FA MAYOR-"/>
    <n v="4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43"/>
    <s v="USADO"/>
    <m/>
    <s v="PRESER WILLIAN.RONDO PARA TROM"/>
    <s v="BON Y ORQUESTA DE CUERDAS-PRES"/>
    <n v="4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44"/>
    <s v="USADO"/>
    <m/>
    <s v="SCARLATTI ALEXANDR. PEQUEÐA SU"/>
    <s v="ITE PARA ORQUESTA DE CUERDAS-S"/>
    <n v="4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45"/>
    <s v="USADO"/>
    <m/>
    <s v="MOZART WOLGANG. CONCIERTO PARA"/>
    <s v=" VIOLIN NO. 3. SOL MAYOR"/>
    <n v="4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46"/>
    <s v="USADO"/>
    <m/>
    <s v="GRIEG EDVARD. DOS MELODIAS ELE"/>
    <s v="GIACAS. OP 34. NO. 1 -2-"/>
    <n v="5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47"/>
    <s v="USADO"/>
    <m/>
    <s v="GALINDO BLAS. SINFONIA BREVE P"/>
    <s v="ARA CUERDAS-"/>
    <n v="5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48"/>
    <s v="USADO"/>
    <m/>
    <s v="BENEDETTO MARCELLO. CONCIERTO "/>
    <s v="GROSSO . OP 1. NO. 1.-"/>
    <n v="5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49"/>
    <s v="USADO"/>
    <m/>
    <s v="UCELLINI MARCO. ARIA PARA DOS "/>
    <s v="VIOLINES Y CUERDAS-"/>
    <n v="5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50"/>
    <s v="USADO"/>
    <m/>
    <s v="ZUCCOLI GASTONE DE. ELEVACIËN-"/>
    <m/>
    <n v="5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51"/>
    <s v="USADO"/>
    <m/>
    <s v="VIVALDI ANTONIO. CONCIERTO EN "/>
    <s v="LA MENOR PARA VIOLIN Y ORQUEST"/>
    <n v="5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52"/>
    <s v="USADO"/>
    <m/>
    <s v="VIVALDI  ANTONIO.CONCIERTO FLA"/>
    <s v="UTA. OPUS 10. NO. 3 .RE MAYOR-"/>
    <n v="5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53"/>
    <s v="USADO"/>
    <m/>
    <s v="VELASCO LLANOS S. FUGA PARA OR"/>
    <s v="QUESTA DE CUERDAS-"/>
    <n v="5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54"/>
    <s v="USADO"/>
    <m/>
    <s v="FRESCOBALDO GIROLANO. ARIA CON"/>
    <s v=" VARIACIËN-FRESCOBALDO"/>
    <n v="5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55"/>
    <s v="USADO"/>
    <m/>
    <s v="SCHUMANN W. SINFONIA PARA ORQU"/>
    <s v="ESTA CUERDAS-"/>
    <n v="5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56"/>
    <s v="USADO"/>
    <m/>
    <s v="MOZART WOLGANG. SERENATA .NO. "/>
    <s v="6. K 239. RE MAYOR-"/>
    <n v="6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57"/>
    <s v="USADO"/>
    <m/>
    <s v="ROSSINI GIOACHINO. LA ESCALA D"/>
    <s v="E SEDA . OBERTURA-"/>
    <n v="6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58"/>
    <s v="USADO"/>
    <m/>
    <s v="TANSMAN ALEXANDRE. CUATRO IMPR"/>
    <s v="ESIONES-"/>
    <n v="6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59"/>
    <s v="USADO"/>
    <m/>
    <s v="TEPPA CARLOS. DIPTICO PARA ORQ"/>
    <s v="UESTA DE ARCOS. CONC. GROSSO N"/>
    <n v="6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60"/>
    <s v="USADO"/>
    <m/>
    <s v="RUGELES ALFREDO. MUTACIONES-"/>
    <m/>
    <n v="6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61"/>
    <s v="USADO"/>
    <m/>
    <s v="ZUMAQUE FRANCISCO. XOCHICUICAT"/>
    <s v="L-"/>
    <n v="6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62"/>
    <s v="USADO"/>
    <m/>
    <s v="GIARDINI FELICIE. RONDO PARA O"/>
    <s v="RQUESTA DE CUERDAS-"/>
    <n v="6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63"/>
    <s v="USADO"/>
    <m/>
    <s v="GOUNOD CHARLES. SELECCIONES DE"/>
    <s v="L BALLET FAUSTO-"/>
    <n v="6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64"/>
    <s v="USADO"/>
    <m/>
    <s v="GRAMATGES HAROLD. SERENATA-GRA"/>
    <s v="MATGES HAROLD"/>
    <n v="6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65"/>
    <s v="USADO"/>
    <m/>
    <s v="FRANCK CESAR. SINFONIA EN RE M"/>
    <s v="ENOR-"/>
    <n v="6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66"/>
    <s v="USADO"/>
    <m/>
    <s v="GARCIA FULGENCIO/ PINEDA ROBER"/>
    <s v="TO. COQUETEOS. PASILLO."/>
    <n v="7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67"/>
    <s v="USADO"/>
    <m/>
    <s v="GINASTERRA ALBERTO. OBERTURA P"/>
    <s v="ARA EL FAUSTO CRIOLLO-"/>
    <n v="7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68"/>
    <s v="USADO"/>
    <m/>
    <s v="GINASTERRA ALBERTO. OLLANTAY-"/>
    <m/>
    <n v="7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69"/>
    <s v="USADO"/>
    <m/>
    <s v="GOLDMARK CARL. SAKUNTALA . OP "/>
    <s v="13.  OBERTURA-"/>
    <n v="7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70"/>
    <s v="USADO"/>
    <m/>
    <s v="GRIEG EDVARD. DANZAS NORUEGAS."/>
    <s v=" OP 35.  NO. 1  A 4-"/>
    <n v="74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271"/>
    <s v="USADO"/>
    <m/>
    <s v="GRIED EDVARD. CONCIERTO PIANO "/>
    <s v="Y ORQUESTA . OP 16. LA MENOR-G"/>
    <n v="7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72"/>
    <s v="USADO"/>
    <m/>
    <s v="CASTILLA ALBERTO/PINZON JESUS."/>
    <s v=" EL BUNDE TOLIMENSE-"/>
    <n v="7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73"/>
    <s v="USADO"/>
    <m/>
    <s v="HAYDEN JOSEPH. SINFONIA NO. 88"/>
    <s v=" . SOL MAYOR-"/>
    <n v="7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74"/>
    <s v="USADO"/>
    <m/>
    <s v="HAYDEN JOSEPH. SINFONIA NO. 93"/>
    <s v=" . RE MAYOR-"/>
    <n v="7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75"/>
    <s v="USADO"/>
    <m/>
    <s v="HAYDEN JOSEPH. SINFONIA NO. 96"/>
    <s v=" . RE MAYOR-"/>
    <n v="7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76"/>
    <s v="USADO"/>
    <m/>
    <s v="HAYDEN JOSEPH. SINFONIA NO. 95"/>
    <s v=" .DO MENOR-"/>
    <n v="8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77"/>
    <s v="USADO"/>
    <m/>
    <s v="HAYDEN JOSEPH. SINFONIA NO. 94"/>
    <s v=" .SOL MAYOR-"/>
    <n v="8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78"/>
    <s v="USADO"/>
    <m/>
    <s v="HAYDEN JOSEPH. SINFONIA NO. 92"/>
    <s v=" . SOL MAYOR -"/>
    <n v="8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79"/>
    <s v="USADO"/>
    <m/>
    <s v="HAYDEN JOSEPH. SINFONIA NO. 10"/>
    <s v="0 . SOL MAYOR-"/>
    <n v="8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80"/>
    <s v="USADO"/>
    <m/>
    <s v="HAYDEN JOSPEH. SINFONIA NO. 10"/>
    <s v="1 . RE MAYOR-"/>
    <n v="8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81"/>
    <s v="USADO"/>
    <m/>
    <s v="HONEGGER ARTHUR. CONCERTINO PA"/>
    <s v="RA PIANO Y ORQUESTA-"/>
    <n v="8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82"/>
    <s v="USADO"/>
    <m/>
    <s v="IVES CARLES. LA PREGUNTA SIN R"/>
    <s v="ESPUESTA-"/>
    <n v="8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83"/>
    <s v="USADO"/>
    <m/>
    <s v="KAGEL MAURICIO.  MATCH-"/>
    <m/>
    <n v="8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84"/>
    <s v="USADO"/>
    <m/>
    <s v="RIMSKY KORSAKOV NIKOLAI. CAPRI"/>
    <s v="CHO ESPAÐOL . OP 34-"/>
    <n v="8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85"/>
    <s v="USADO"/>
    <m/>
    <s v="PULIDO HURTADO LUIS. ECLIPSE-"/>
    <m/>
    <n v="89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286"/>
    <s v="USADO"/>
    <m/>
    <s v="BORDA GERMAN. SEIS MICROESTRUC"/>
    <s v="TURAS. ORQUESTA."/>
    <n v="898"/>
    <m/>
    <s v="DE"/>
    <n v="1137664.1100000001"/>
    <n v="1137664.1100000001"/>
    <s v="1-9-60-90-003"/>
    <s v="3-1-45-12"/>
    <n v="0"/>
    <n v="0"/>
    <x v="341"/>
    <d v="1998-12-30T00:00:00"/>
    <x v="0"/>
  </r>
  <r>
    <n v="241"/>
    <s v="9.1 ELEMENTOS MUSICALES"/>
    <n v="1622"/>
    <s v="PARTITURAS"/>
    <n v="1287"/>
    <s v="USADO"/>
    <m/>
    <s v="PINZON URREA JES┌S. DISERTACIË"/>
    <s v="N FILARMËNICA-"/>
    <n v="899"/>
    <m/>
    <s v="DE"/>
    <n v="199368.13"/>
    <n v="199368.13"/>
    <s v="1-9-60-90-003"/>
    <s v="3-1-45-12"/>
    <n v="0"/>
    <n v="0"/>
    <x v="342"/>
    <d v="1998-12-30T00:00:00"/>
    <x v="0"/>
  </r>
  <r>
    <n v="241"/>
    <s v="9.1 ELEMENTOS MUSICALES"/>
    <n v="1622"/>
    <s v="PARTITURAS"/>
    <n v="1288"/>
    <s v="USADO"/>
    <m/>
    <s v="LALO EDWARD. LE ROI   D Y S ."/>
    <s v="  OBERTURA-"/>
    <n v="9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89"/>
    <s v="USADO"/>
    <m/>
    <s v="LISZT FRANZ. RAPSODIA HUNGARA."/>
    <s v=" NO. 3.  RE MAYOR-"/>
    <n v="9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90"/>
    <s v="USADO"/>
    <m/>
    <s v="LISZT FRANZ. RAPSODIA HUNGARA "/>
    <s v="NO. 4. RE MAYOR-"/>
    <n v="9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91"/>
    <s v="USADO"/>
    <m/>
    <s v="MENDELSON  FELIX.CONCIERTO VIO"/>
    <s v="LIN Y ORQUESTA . OP 64.  MI M"/>
    <n v="9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92"/>
    <s v="USADO"/>
    <m/>
    <s v="MENDELSON FELIX .SUEÐO DE UNA "/>
    <s v="NOCHE DE VERANO. OBERTURA. MEN"/>
    <s v="0094-1"/>
    <m/>
    <s v="DE"/>
    <n v="80000"/>
    <n v="80000"/>
    <s v="1-9-60-90-003"/>
    <s v="3-1-45-12"/>
    <n v="0"/>
    <n v="0"/>
    <x v="343"/>
    <d v="1999-01-02T00:00:00"/>
    <x v="0"/>
  </r>
  <r>
    <n v="241"/>
    <s v="9.1 ELEMENTOS MUSICALES"/>
    <n v="1622"/>
    <s v="PARTITURAS"/>
    <n v="1293"/>
    <s v="USADO"/>
    <m/>
    <s v="MENDELSON FELIX. LA GRUTA DE F"/>
    <s v="INGAL Ë LAS HERBIDAS.  OBERTUR"/>
    <n v="9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94"/>
    <s v="USADO"/>
    <m/>
    <s v="MORALES PINO PEDRO. FANTASIA P"/>
    <s v="ARA ORQUESTA-"/>
    <n v="9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95"/>
    <s v="USADO"/>
    <m/>
    <s v="MOZART WOLFGANG. SINFONIA NO. "/>
    <s v="24 KV 182-"/>
    <n v="9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96"/>
    <s v="USADO"/>
    <m/>
    <s v="MENDELSON FELIX. SUEÐO DE UNA "/>
    <s v="NOCHE DE VERANO.MARCHA"/>
    <s v="0098-1"/>
    <m/>
    <s v="DE"/>
    <n v="500"/>
    <n v="500"/>
    <s v="1-9-60-90-003"/>
    <s v="3-1-45-12"/>
    <n v="0"/>
    <n v="0"/>
    <x v="344"/>
    <d v="1999-01-02T00:00:00"/>
    <x v="0"/>
  </r>
  <r>
    <n v="241"/>
    <s v="9.1 ELEMENTOS MUSICALES"/>
    <n v="1622"/>
    <s v="PARTITURAS"/>
    <n v="1297"/>
    <s v="USADO"/>
    <m/>
    <s v="MENDELSON FELIX. SINFONIA NO. "/>
    <s v="4.  OP 90.  LA MAYOR-"/>
    <n v="9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98"/>
    <s v="USADO"/>
    <m/>
    <s v="MEYERBEER G. MARCHA DE LA CORO"/>
    <s v="NACION DE LA OPERA EL PROFETA-"/>
    <n v="10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299"/>
    <s v="USADO"/>
    <m/>
    <s v="MOZART WOLFGANG. SINFONIA NO 2"/>
    <s v="8.  KV 200.  DO MAYOR-"/>
    <n v="10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00"/>
    <s v="USADO"/>
    <m/>
    <s v="MOZART WOLFGANF. SINFONIA NO. "/>
    <s v="29 . KV 201. LA MAYOR-"/>
    <n v="10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01"/>
    <s v="USADO"/>
    <m/>
    <s v="MOZART WOLFGANG. SINFONIA NO. "/>
    <s v="31. KV 297. RE MAYOR-"/>
    <n v="10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02"/>
    <s v="USADO"/>
    <m/>
    <s v="MOZART WOLFGANG. SINFONIA NO. "/>
    <s v="32 .KV 318. SOL MAYOR-"/>
    <n v="10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03"/>
    <s v="USADO"/>
    <m/>
    <s v="MOZART WOLFGANG. SINFONIA NO. "/>
    <s v="33.  KV 319. SIB MAYOR-"/>
    <n v="10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04"/>
    <s v="USADO"/>
    <m/>
    <s v="MOZART  WOLFGANG. SINFONIA NO."/>
    <s v=" 34 .KV 338 .DO MAYOR-"/>
    <n v="10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05"/>
    <s v="USADO"/>
    <m/>
    <s v="MOZART WOLFGANG. SINFONIA NO. "/>
    <s v="35 . KV 385.  RE MAYOR"/>
    <n v="10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06"/>
    <s v="USADO"/>
    <m/>
    <s v="MOZART  WOLFGANG. SINFONIA NO."/>
    <s v=" 38 .KV 504. RE MAYOR-"/>
    <n v="10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07"/>
    <s v="USADO"/>
    <m/>
    <s v="MOZART WOLFGANG. SINFONIA NO. "/>
    <s v="39. KV 543. MIB MAYOR-"/>
    <n v="10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08"/>
    <s v="USADO"/>
    <m/>
    <s v="MOZART WOLFGANG. SINFONIA NO. "/>
    <s v="40. KV 550. SOL MENOR-"/>
    <n v="11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09"/>
    <s v="USADO"/>
    <m/>
    <s v="MOZART WOLGANG.  SINFONIA NO. "/>
    <s v="41. K 551. DO MAYOR-"/>
    <n v="11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10"/>
    <s v="USADO"/>
    <m/>
    <s v="MOZART WOLFGANG. CONCIERTO PAR"/>
    <s v="A PIANO NO. 20.  KV 466. RE ME"/>
    <n v="11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11"/>
    <s v="USADO"/>
    <m/>
    <s v="MOZART  WOLFGANG CONCIERTO PAR"/>
    <s v="A CLARINETE. K 622. LA MAYOR-M"/>
    <n v="11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12"/>
    <s v="USADO"/>
    <m/>
    <s v="MOZART WOLFGANG. SERENATA NO. "/>
    <s v="7.  .KV 250. RE MAYOR-"/>
    <n v="11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13"/>
    <s v="USADO"/>
    <m/>
    <s v="MOZART WOLFGANG. LAS BODAS DE "/>
    <s v="FIGARO .K 492 . OBERTURA-"/>
    <n v="11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14"/>
    <s v="USADO"/>
    <m/>
    <s v="MURILLO EMILIO/DUARTE MIGUEL. "/>
    <s v="FANTASIA SOBRE AIRES COLOMBIAN"/>
    <n v="11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15"/>
    <s v="USADO"/>
    <m/>
    <s v="MURILLO EMILIO/TOVAR ALEX. DAN"/>
    <s v="ZA BOGOTANA-"/>
    <n v="11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16"/>
    <s v="USADO"/>
    <m/>
    <s v="MURILLO EMILIO VENEGAS MARCO. "/>
    <s v="CANOITA BAMBUCO-"/>
    <n v="11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17"/>
    <s v="USADO"/>
    <m/>
    <s v="MURILLO EMILIO/PINZËN JES┌S. E"/>
    <s v="L TRAPICHE BAMBUCO-"/>
    <n v="11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18"/>
    <s v="USADO"/>
    <m/>
    <s v="MUSSORGSKY/SOPFIN. UNA NOCHE E"/>
    <s v="N EL MONTE CALVO-"/>
    <n v="12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19"/>
    <s v="USADO"/>
    <m/>
    <s v="BUENAVANTURA ISABEL. PASTORAL-"/>
    <m/>
    <n v="12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20"/>
    <s v="USADO"/>
    <m/>
    <s v="STRAUSS JOHANN/ MURFIT ADOLPHE"/>
    <s v=". SANGRE VIENESA.  OPERETA-"/>
    <n v="12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21"/>
    <s v="USADO"/>
    <m/>
    <s v="ROSSINNI GIOACHINO. GUILLERMO "/>
    <s v="TELL . OBERTURA-"/>
    <n v="12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22"/>
    <s v="USADO"/>
    <m/>
    <s v="ROSSINNI GIOACHINO. LA URRACA "/>
    <s v="LADRONA.  OBERTURA-"/>
    <n v="12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23"/>
    <s v="USADO"/>
    <m/>
    <s v="RESPIGHI OTTORINO. LAS AVES . "/>
    <s v="SUITE-"/>
    <n v="12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24"/>
    <s v="USADO"/>
    <m/>
    <s v="POULENC FRANCIS. CONCIERTO PAR"/>
    <s v="A DOS PIANOS Y ORQUESTA . RE M"/>
    <n v="12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25"/>
    <s v="USADO"/>
    <m/>
    <s v="PROKOFIEV SERGUEI. SINFONIA CL"/>
    <s v="ASICA NO. 1.  OP 25. RE MAYOR-"/>
    <n v="12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26"/>
    <s v="USADO"/>
    <m/>
    <s v="RAVEL MAURICIO. CONCIERTO PARA"/>
    <s v=" PIANO Y ORQUESTA . SOL MAYOR-"/>
    <n v="12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27"/>
    <s v="USADO"/>
    <m/>
    <s v="RAVEL MAURICE. MI MADRE LA OCA"/>
    <s v="-"/>
    <n v="129"/>
    <m/>
    <s v="DE"/>
    <n v="7504.99"/>
    <n v="7504.99"/>
    <s v="1-9-60-90-003"/>
    <s v="3-1-45-12"/>
    <n v="0"/>
    <n v="0"/>
    <x v="345"/>
    <d v="1984-01-01T00:00:00"/>
    <x v="0"/>
  </r>
  <r>
    <n v="241"/>
    <s v="9.1 ELEMENTOS MUSICALES"/>
    <n v="1622"/>
    <s v="PARTITURAS"/>
    <n v="1328"/>
    <s v="USADO"/>
    <m/>
    <s v="WEBER  CARL. CONCIERTO PARA CL"/>
    <s v="ARINETE Y ORQUESTA .OP 26.  MI"/>
    <n v="13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29"/>
    <s v="USADO"/>
    <m/>
    <s v="WEBER CARL MAR═A. EUYANTHE.  O"/>
    <s v="BERTURA-"/>
    <n v="13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30"/>
    <s v="USADO"/>
    <m/>
    <s v="SARMIENTOS JORGE. ODA A LA LIB"/>
    <s v="ERTAD. OP 20.-"/>
    <n v="13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31"/>
    <s v="USADO"/>
    <m/>
    <s v="STAMITZ KARL. SINFONIA EN MI B"/>
    <s v="EMOL MAYOR -"/>
    <n v="13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32"/>
    <s v="USADO"/>
    <m/>
    <s v="SMETANNA BEDRICH. EL MOLDAVIA "/>
    <s v="DE MI PATRIA-"/>
    <n v="13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33"/>
    <s v="USADO"/>
    <m/>
    <s v="SCHUMANN ROBERT .CONCIERTO PAR"/>
    <s v="A PIANO.  OP 54 .LA MENOR-SCUM"/>
    <n v="13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34"/>
    <s v="USADO"/>
    <m/>
    <s v="ROSSINNI GIAOCHINO. LA ITALIAN"/>
    <s v="A EN ARGELIA.  OBERTURA-"/>
    <n v="13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35"/>
    <s v="USADO"/>
    <m/>
    <s v="ROSSINI G /CHAS. J. LA ITALIAN"/>
    <s v="A EN ARGELIA.  OBERTURA-"/>
    <n v="13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36"/>
    <s v="USADO"/>
    <m/>
    <s v="ROSSINI GIAOCHINO. EL BARBERO "/>
    <s v="DE SEVILLA. OBERTURA-"/>
    <n v="138"/>
    <m/>
    <s v="DE"/>
    <n v="5518.45"/>
    <n v="5518.45"/>
    <s v="1-9-60-90-003"/>
    <s v="3-1-45-12"/>
    <n v="0"/>
    <n v="0"/>
    <x v="346"/>
    <d v="1990-07-17T00:00:00"/>
    <x v="0"/>
  </r>
  <r>
    <n v="241"/>
    <s v="9.1 ELEMENTOS MUSICALES"/>
    <n v="1622"/>
    <s v="PARTITURAS"/>
    <n v="1337"/>
    <s v="USADO"/>
    <m/>
    <s v="SCHUBERT FRANZ. SINFONIA NO. 8"/>
    <s v=" . D 759 .SI MENOR-"/>
    <n v="13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38"/>
    <s v="USADO"/>
    <m/>
    <s v="SCHUBERT FRANZ. SINFONIA NO. 5"/>
    <s v=" . D 485. SIB MAYOR-"/>
    <n v="14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39"/>
    <s v="USADO"/>
    <m/>
    <s v="SCHUBERT FRANZ. SINFONIA NO. 4"/>
    <s v=" .D 417 .DO MENOR-"/>
    <n v="14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40"/>
    <s v="USADO"/>
    <m/>
    <s v="SCHUBERT FRANZ. SINFONIA NO. 3"/>
    <s v=". D 200. RE MAYOR-"/>
    <n v="14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41"/>
    <s v="USADO"/>
    <m/>
    <s v="SCHUBERT FRANZ. ROSAMUNDA.  OB"/>
    <s v="ERTURA-"/>
    <n v="14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42"/>
    <s v="USADO"/>
    <m/>
    <s v="SCHUBERT  FRANZ. MOMENTO MUSIC"/>
    <s v="AL (FANTASIA MARCHA A LA TURCA"/>
    <n v="14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43"/>
    <s v="USADO"/>
    <m/>
    <s v="MOZART WOLFGANG. DON JUAN.  OB"/>
    <s v="ERTURA-"/>
    <n v="14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44"/>
    <s v="USADO"/>
    <m/>
    <s v="MOZART WOLFGANG. LA CLEMENCIA "/>
    <s v="DE TITO.  OBERTURA-"/>
    <n v="14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45"/>
    <s v="USADO"/>
    <m/>
    <s v="GORECKI HENRYK. GENESIS . OP 1"/>
    <s v="9.  NO. 2.-"/>
    <n v="14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46"/>
    <s v="USADO"/>
    <m/>
    <s v="GORECKI HENRYK. REFRAIN .OP 21"/>
    <s v=".-"/>
    <n v="14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47"/>
    <s v="USADO"/>
    <m/>
    <s v="HINDEMITH PAUL. KONZERT  MUSIK"/>
    <s v=" -"/>
    <n v="14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48"/>
    <s v="USADO"/>
    <m/>
    <s v="STRAVINSKY IGOR. EL BESO DEL H"/>
    <s v="ADA.  BALLET-"/>
    <n v="15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49"/>
    <s v="USADO"/>
    <m/>
    <s v="CASTELLANOS.  EVENCIO. EL RIO "/>
    <s v="DE LAS SIETE ESTRELLAS.  POEMA"/>
    <n v="15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50"/>
    <s v="USADO"/>
    <m/>
    <s v="MOZART WOLFGANG.     CONCIERTO"/>
    <s v=" PARA PIANO NO.21. DO MAYOR-"/>
    <n v="15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51"/>
    <s v="USADO"/>
    <m/>
    <s v="MOZART WOLFGANG.    CONCIERTO "/>
    <s v="PARA PIANO NO.27. SIB MAYOR-"/>
    <n v="15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52"/>
    <s v="USADO"/>
    <m/>
    <s v="MOZART WOLFGANG.  CONCIERTO NO"/>
    <s v=". 3 PARA CORNO Y ORQUESTA KV 4"/>
    <n v="15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53"/>
    <s v="USADO"/>
    <m/>
    <s v="HAYDEN JOSEPH.  SINFONIA  CONC"/>
    <s v="ERTANTE. OP. 84. SIB MAYOR-"/>
    <n v="15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54"/>
    <s v="USADO"/>
    <m/>
    <s v="STRAUSS RICHARD CONCIERTO PARA"/>
    <s v=" CORNO  NO. 1. OP. 11.-"/>
    <n v="15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55"/>
    <s v="USADO"/>
    <m/>
    <s v="SUPPE FRANK. MAÐANA TARDE Y NO"/>
    <s v="CHE EN VIENA. OBERTURA.-"/>
    <n v="15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56"/>
    <s v="USADO"/>
    <m/>
    <s v="SUPPE FRANZ. VON.  POETA Y ALD"/>
    <s v="EANO. OBERTURA.-"/>
    <n v="15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57"/>
    <s v="USADO"/>
    <m/>
    <s v="BACH JOHANN.  CONCIERTO BRANDE"/>
    <s v="RBURGUES NO. 4.SOL MAYOR.- BAC"/>
    <n v="15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58"/>
    <s v="USADO"/>
    <m/>
    <s v="BACH JOHANN. SEBASTIAN. SUITE "/>
    <s v="NO. 3 OBERTURA-"/>
    <n v="16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59"/>
    <s v="USADO"/>
    <m/>
    <s v="CHAIKOSKY PETER. SINFONIA NO. "/>
    <s v="5. OP. 64. MI MENOR.-"/>
    <n v="16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60"/>
    <s v="USADO"/>
    <m/>
    <s v="CAMINADE CECIL. CONCERTINO FLA"/>
    <s v="UTA OPUS 107 RE MAYOR-"/>
    <n v="162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361"/>
    <s v="USADO"/>
    <m/>
    <s v="STRAUSS JOHANN . CUENTOS DE LO"/>
    <s v="S BOSQUES DE VIENA. OBERTURA.-"/>
    <n v="16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62"/>
    <s v="USADO"/>
    <m/>
    <s v="COPLAND AARON. OBERTURA EL AIR"/>
    <s v="E LIBRE-"/>
    <n v="16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63"/>
    <s v="USADO"/>
    <m/>
    <s v="MACIAS JOSE/VELASQUEZ ARMANDO "/>
    <s v="LA RUANA. CANCION-"/>
    <n v="16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64"/>
    <s v="USADO"/>
    <m/>
    <s v="COPLAND AARON. BILLY THE KID. "/>
    <s v="SUITE.-"/>
    <n v="16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65"/>
    <s v="USADO"/>
    <m/>
    <s v="VIDAL GONZALO/ARANGO PEDRO.HIM"/>
    <s v="NO ANTIOQUEÐO-"/>
    <n v="16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66"/>
    <s v="USADO"/>
    <m/>
    <s v="CHOPIN FREDERIC. VALS BRILLANT"/>
    <s v="E. OP . 34. NO. 1.DE LAS SILFI"/>
    <n v="16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67"/>
    <s v="USADO"/>
    <m/>
    <s v="BARBER SAMUEL.  ADAGIO OPUS 11"/>
    <s v=" NO. 1 PARA CUERDAS-"/>
    <n v="16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68"/>
    <s v="USADO"/>
    <m/>
    <s v="BRAHMS JOHANNES. DANZAS HUNGAR"/>
    <s v="AS NO. 1,3 Y 10-"/>
    <n v="17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69"/>
    <s v="USADO"/>
    <m/>
    <s v="BRAHMS JOHANNES. DANZAS HUNGAR"/>
    <s v="AS NO. 5,6 Y 7-"/>
    <n v="17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70"/>
    <s v="USADO"/>
    <m/>
    <s v="BEETHOVEN LUDWIG. V. OCTETO PA"/>
    <s v="RA VIENTOS. OP. 103.-"/>
    <n v="17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71"/>
    <s v="USADO"/>
    <m/>
    <s v="DEBUSSY CLAUDE. DANZAS SAGRADA"/>
    <s v="S Y PROFANAS-"/>
    <n v="17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72"/>
    <s v="USADO"/>
    <m/>
    <s v="DIAMOND DAVID. RONDAS PARA ORQ"/>
    <s v="UESTA DE CUERDAS-"/>
    <n v="17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73"/>
    <s v="USADO"/>
    <m/>
    <s v="ENESCO GEROGES. RAPSODIA RUMAN"/>
    <s v="A.  OP. 11. NO. 1.-"/>
    <n v="17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74"/>
    <s v="USADO"/>
    <m/>
    <s v="VIVALDI ANTONIO. CONCIERTO . O"/>
    <s v="P. 46. NO. 1-"/>
    <n v="17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75"/>
    <s v="USADO"/>
    <m/>
    <s v="TARTINI GIUSEPPE. CONCIERTO NO"/>
    <s v=". 57. PARA VIOLIN EN RE MAYOR"/>
    <n v="17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76"/>
    <s v="USADO"/>
    <m/>
    <s v="GEMINIANI FRANCESCO .CONCIERTO"/>
    <s v=" GROSSO.  NO. 12. RE MENOR.-GE"/>
    <n v="17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77"/>
    <s v="USADO"/>
    <m/>
    <s v="BUENAGU JOSE.  JIBARIBE. BALLE"/>
    <s v="T.-"/>
    <n v="17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78"/>
    <s v="USADO"/>
    <m/>
    <s v="WAGNER RICHARD. EL IDILIO DE S"/>
    <s v="IGFRIDO"/>
    <n v="18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79"/>
    <s v="USADO"/>
    <m/>
    <s v="MOZART WOLFGANG.  SINFONIA NO."/>
    <s v=" 5.  K. 22. SIB MAYOR.-"/>
    <n v="18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80"/>
    <s v="USADO"/>
    <m/>
    <s v="RODRIGO JOAQUIN. CONCIERTO DE "/>
    <s v="ARANJUEZ-"/>
    <n v="18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81"/>
    <s v="USADO"/>
    <m/>
    <s v="ORFF CARS. CARMINA BURANA-"/>
    <m/>
    <n v="1821"/>
    <m/>
    <s v="DE"/>
    <n v="461513.47"/>
    <n v="461513.47"/>
    <s v="1-9-60-90-003"/>
    <s v="3-1-45-12"/>
    <n v="0"/>
    <n v="0"/>
    <x v="347"/>
    <d v="1998-12-30T00:00:00"/>
    <x v="0"/>
  </r>
  <r>
    <n v="241"/>
    <s v="9.1 ELEMENTOS MUSICALES"/>
    <n v="1622"/>
    <s v="PARTITURAS"/>
    <n v="1382"/>
    <s v="USADO"/>
    <m/>
    <s v="BRAHMS JOHANNES. CONCIERTO PAR"/>
    <s v="A PIANO  NO. 2. OP. 83. SIB MA"/>
    <n v="18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83"/>
    <s v="USADO"/>
    <m/>
    <s v="WAGNER RICHARD./ATEHORUA BLAS "/>
    <s v="E. TANNHAUSER.OBERTURA"/>
    <n v="18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84"/>
    <s v="USADO"/>
    <m/>
    <s v="ADOLPHE ADAM. SI YO FUERA REY."/>
    <s v=" OBERTURA-"/>
    <n v="18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85"/>
    <s v="USADO"/>
    <m/>
    <s v="FAURE GABRIEL. PAVANA. OP. 50."/>
    <s v="-"/>
    <n v="18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86"/>
    <s v="USADO"/>
    <m/>
    <s v="MARTIN FRANK /ERNEST ANSERMET."/>
    <s v=" BALADA."/>
    <n v="18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87"/>
    <s v="USADO"/>
    <m/>
    <s v="BEETHOVEN LUDWIG . SINFONIA  N"/>
    <s v="O. 1. OP. 21. DO MAYOR."/>
    <n v="18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88"/>
    <s v="USADO"/>
    <m/>
    <s v="BIZET GEORGES.SINFON═A NO. 1. "/>
    <s v="DO MAYOR.-"/>
    <n v="18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89"/>
    <s v="USADO"/>
    <m/>
    <s v="BRAHMS JOHANNES. SINFON═A.  NO"/>
    <s v=". 4.  OP. 98. MI MENOR.-"/>
    <n v="19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90"/>
    <s v="USADO"/>
    <m/>
    <s v="CORELLI ARCANGELO. SARABANDA G"/>
    <s v="IGA  E  BADINERIE-"/>
    <n v="19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91"/>
    <s v="USADO"/>
    <m/>
    <s v="BRITTEM BENJAMIN. SINFON═A SIM"/>
    <s v="PLE. OP. 4.-"/>
    <n v="19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92"/>
    <s v="USADO"/>
    <m/>
    <s v="DEBUSSY CLAUDE. PRELUDIO A LA "/>
    <s v="SIESTA DE  UN FAUNO.-"/>
    <n v="19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93"/>
    <s v="USADO"/>
    <m/>
    <s v="DEBUSSY CLAUDE. PEQUEÐA SUITE-"/>
    <m/>
    <n v="19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94"/>
    <s v="USADO"/>
    <m/>
    <s v="DVORAK ANTONIN/THEO MOSE. DOS "/>
    <s v="DANZAS ESLAVAS. OP 46. NOS. 1-"/>
    <n v="19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95"/>
    <s v="USADO"/>
    <m/>
    <s v="DVORAK ANTONIN. DANZAS ESLAVAS"/>
    <s v=" . OP 46  NOS 5,6,7, Y 8 -"/>
    <n v="19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96"/>
    <s v="USADO"/>
    <m/>
    <s v="DVORAK  ANTONIN. DANZAS ESLAVA"/>
    <s v="S. OP 46.  NOS. 1.2.3.4. -"/>
    <n v="19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97"/>
    <s v="USADO"/>
    <m/>
    <s v="FALLA MANUEL  DE. AMOR BRUJO. "/>
    <s v="BALLET-"/>
    <n v="198"/>
    <m/>
    <s v="DE"/>
    <n v="123217.75"/>
    <n v="123217.75"/>
    <s v="1-9-60-90-003"/>
    <s v="3-1-45-12"/>
    <n v="0"/>
    <n v="0"/>
    <x v="348"/>
    <d v="1993-10-07T00:00:00"/>
    <x v="0"/>
  </r>
  <r>
    <n v="241"/>
    <s v="9.1 ELEMENTOS MUSICALES"/>
    <n v="1622"/>
    <s v="PARTITURAS"/>
    <n v="1398"/>
    <s v="USADO"/>
    <m/>
    <s v="HANDEL  GERG. M┌SICA DEL AGUA-"/>
    <m/>
    <n v="19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399"/>
    <s v="USADO"/>
    <m/>
    <s v="ROSSINI/PERRY HAROLD. EL SEÐOR"/>
    <s v=" BRUSCHINO. OBERTURA-"/>
    <n v="20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00"/>
    <s v="USADO"/>
    <m/>
    <s v="STRAUSS JOHANN. VOCES DE PRIMA"/>
    <s v="VERA . OP. 410. VALSE-"/>
    <n v="20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01"/>
    <s v="USADO"/>
    <m/>
    <s v="BORDA GERMAN. FLUMINA 1."/>
    <m/>
    <n v="2015"/>
    <m/>
    <s v="DE"/>
    <n v="791143.31"/>
    <n v="791143.31"/>
    <s v="1-9-60-90-003"/>
    <s v="3-1-45-12"/>
    <n v="0"/>
    <n v="0"/>
    <x v="349"/>
    <d v="1998-12-30T00:00:00"/>
    <x v="0"/>
  </r>
  <r>
    <n v="241"/>
    <s v="9.1 ELEMENTOS MUSICALES"/>
    <n v="1622"/>
    <s v="PARTITURAS"/>
    <n v="1402"/>
    <s v="USADO"/>
    <m/>
    <s v="VAUGHAN WILLIANS. FANTAS═A SOB"/>
    <s v="RE UN TEMA DE TOMAS TALLIS.-VA"/>
    <n v="20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03"/>
    <s v="USADO"/>
    <m/>
    <s v="KODALY ZOLTAN. DANZAS DE GALAN"/>
    <s v="TA-"/>
    <n v="20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04"/>
    <s v="USADO"/>
    <m/>
    <s v="BORDA GERMAN. TRIO DE CUERDAS("/>
    <s v="TAIYO)"/>
    <n v="2033"/>
    <m/>
    <s v="DE"/>
    <n v="1529272.12"/>
    <n v="1529272.12"/>
    <s v="1-9-60-90-003"/>
    <s v="3-1-45-12"/>
    <n v="0"/>
    <n v="0"/>
    <x v="350"/>
    <d v="1998-12-30T00:00:00"/>
    <x v="0"/>
  </r>
  <r>
    <n v="241"/>
    <s v="9.1 ELEMENTOS MUSICALES"/>
    <n v="1622"/>
    <s v="PARTITURAS"/>
    <n v="1405"/>
    <s v="USADO"/>
    <m/>
    <s v="RESPIGHI . FUENTES DE ROMA-O.-"/>
    <s v="SCORE Y PARTES-MAT. IM"/>
    <n v="2039"/>
    <m/>
    <s v="DE"/>
    <n v="396406"/>
    <n v="396406"/>
    <s v="1-9-60-90-003"/>
    <s v="3-1-45-12"/>
    <n v="0"/>
    <n v="0"/>
    <x v="351"/>
    <d v="1999-02-22T00:00:00"/>
    <x v="0"/>
  </r>
  <r>
    <n v="241"/>
    <s v="9.1 ELEMENTOS MUSICALES"/>
    <n v="1622"/>
    <s v="PARTITURAS"/>
    <n v="1406"/>
    <s v="USADO"/>
    <m/>
    <s v="TORRES ZULETA LUIS. CONCERTANT"/>
    <s v="E.  NO. 3 PARA CORNO Y ORQUEST"/>
    <n v="20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07"/>
    <s v="USADO"/>
    <m/>
    <s v="GONZ┴LEZ F. LA CATEDRAL DE SAL"/>
    <s v="#┐NOMBRE?"/>
    <n v="2040"/>
    <m/>
    <s v="DE"/>
    <n v="546500"/>
    <n v="546500"/>
    <s v="1-9-60-90-003"/>
    <s v="3-1-45-12"/>
    <n v="0"/>
    <n v="0"/>
    <x v="352"/>
    <d v="1999-02-25T00:00:00"/>
    <x v="0"/>
  </r>
  <r>
    <n v="241"/>
    <s v="9.1 ELEMENTOS MUSICALES"/>
    <n v="1622"/>
    <s v="PARTITURAS"/>
    <n v="1408"/>
    <s v="USADO"/>
    <m/>
    <s v="HOLST G. LOS PLANETAS-SCORE-PA"/>
    <s v="RT. CORAL-PARTES ORQ.-"/>
    <n v="2041"/>
    <m/>
    <s v="DE"/>
    <n v="1040938.66"/>
    <n v="1040938.66"/>
    <s v="1-9-60-90-003"/>
    <s v="3-1-45-12"/>
    <n v="0"/>
    <n v="0"/>
    <x v="353"/>
    <d v="1999-02-25T00:00:00"/>
    <x v="0"/>
  </r>
  <r>
    <n v="241"/>
    <s v="9.1 ELEMENTOS MUSICALES"/>
    <n v="1622"/>
    <s v="PARTITURAS"/>
    <n v="1409"/>
    <s v="USADO"/>
    <m/>
    <s v="SIBELIUS J.S. SINFON═A NO. 4 O"/>
    <s v="P. 63-SCORE Y PAR"/>
    <n v="2042"/>
    <m/>
    <s v="DE"/>
    <n v="521500"/>
    <n v="521500"/>
    <s v="1-9-60-90-003"/>
    <s v="3-1-45-12"/>
    <n v="0"/>
    <n v="0"/>
    <x v="354"/>
    <d v="1999-02-25T00:00:00"/>
    <x v="0"/>
  </r>
  <r>
    <n v="241"/>
    <s v="9.1 ELEMENTOS MUSICALES"/>
    <n v="1622"/>
    <s v="PARTITURAS"/>
    <n v="1410"/>
    <s v="USADO"/>
    <m/>
    <s v="BACH J. S. CONCIERTOS DE BRAND"/>
    <s v="EMBURGO-SCORE IMPR. 2"/>
    <n v="2045"/>
    <m/>
    <s v="DE"/>
    <n v="85475"/>
    <n v="85475"/>
    <s v="1-9-60-90-003"/>
    <s v="3-1-45-12"/>
    <n v="0"/>
    <n v="0"/>
    <x v="355"/>
    <d v="1999-03-11T00:00:00"/>
    <x v="0"/>
  </r>
  <r>
    <n v="241"/>
    <s v="9.1 ELEMENTOS MUSICALES"/>
    <n v="1622"/>
    <s v="PARTITURAS"/>
    <n v="1411"/>
    <s v="USADO"/>
    <m/>
    <s v="BACH J. S. CONCIERTOS PARA VIO"/>
    <s v="L═N-SCORE IMPRESO 1 CD."/>
    <n v="2046"/>
    <m/>
    <s v="DE"/>
    <n v="64053"/>
    <n v="64053"/>
    <s v="1-9-60-90-003"/>
    <s v="3-1-45-12"/>
    <n v="0"/>
    <n v="0"/>
    <x v="356"/>
    <d v="1999-03-11T00:00:00"/>
    <x v="0"/>
  </r>
  <r>
    <n v="241"/>
    <s v="9.1 ELEMENTOS MUSICALES"/>
    <n v="1622"/>
    <s v="PARTITURAS"/>
    <n v="1412"/>
    <s v="USADO"/>
    <m/>
    <s v="HAENDEL. G. F. M┌SICA DEL AGUA"/>
    <s v="-SCORE IMPRESO 1 C"/>
    <n v="2047"/>
    <m/>
    <s v="DE"/>
    <n v="64053"/>
    <n v="64053"/>
    <s v="1-9-60-90-003"/>
    <s v="3-1-45-12"/>
    <n v="0"/>
    <n v="0"/>
    <x v="356"/>
    <d v="1999-03-11T00:00:00"/>
    <x v="0"/>
  </r>
  <r>
    <n v="241"/>
    <s v="9.1 ELEMENTOS MUSICALES"/>
    <n v="1622"/>
    <s v="PARTITURAS"/>
    <n v="1413"/>
    <s v="USADO"/>
    <m/>
    <s v="MOZART  W. A. REQUIEM-  SCORE "/>
    <s v="IMPRESO 1 CD"/>
    <n v="2048"/>
    <m/>
    <s v="DE"/>
    <n v="64053"/>
    <n v="64053"/>
    <s v="1-9-60-90-003"/>
    <s v="3-1-45-12"/>
    <n v="0"/>
    <n v="0"/>
    <x v="356"/>
    <d v="1999-03-11T00:00:00"/>
    <x v="0"/>
  </r>
  <r>
    <n v="241"/>
    <s v="9.1 ELEMENTOS MUSICALES"/>
    <n v="1622"/>
    <s v="PARTITURAS"/>
    <n v="1414"/>
    <s v="USADO"/>
    <m/>
    <s v="MOZART W. A. SINFON═AS 40 Y 41"/>
    <s v="-SCORE IMPRESO 1 CD"/>
    <n v="2049"/>
    <m/>
    <s v="DE"/>
    <n v="64053"/>
    <n v="64053"/>
    <s v="1-9-60-90-003"/>
    <s v="3-1-45-12"/>
    <n v="0"/>
    <n v="0"/>
    <x v="356"/>
    <d v="1999-03-11T00:00:00"/>
    <x v="0"/>
  </r>
  <r>
    <n v="241"/>
    <s v="9.1 ELEMENTOS MUSICALES"/>
    <n v="1622"/>
    <s v="PARTITURAS"/>
    <n v="1415"/>
    <s v="USADO"/>
    <m/>
    <s v="REVUELTAS SILVESTRE. COLORINES"/>
    <s v="."/>
    <n v="20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16"/>
    <s v="USADO"/>
    <m/>
    <s v="BERLIOZ. HEITOR. MISA SOLEMNE-"/>
    <s v="SCORE IMPRESO 1 CD"/>
    <n v="2050"/>
    <m/>
    <s v="DE"/>
    <n v="64053"/>
    <n v="64053"/>
    <s v="1-9-60-90-003"/>
    <s v="3-1-45-12"/>
    <n v="0"/>
    <n v="0"/>
    <x v="356"/>
    <d v="1999-03-11T00:00:00"/>
    <x v="0"/>
  </r>
  <r>
    <n v="241"/>
    <s v="9.1 ELEMENTOS MUSICALES"/>
    <n v="1622"/>
    <s v="PARTITURAS"/>
    <n v="1417"/>
    <s v="USADO"/>
    <m/>
    <s v="GALINDO BLAS. SONES DE MARIACH"/>
    <s v="I-"/>
    <n v="20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18"/>
    <s v="USADO"/>
    <m/>
    <s v="CALVO LUIS A. OBRAS VARIAS MUS"/>
    <s v="ICALES, PIANO-"/>
    <n v="20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19"/>
    <s v="USADO"/>
    <m/>
    <s v="GERSHWIN GEORGE. PORGY AND  BE"/>
    <s v="SS. SUITE-"/>
    <n v="20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20"/>
    <s v="USADO"/>
    <m/>
    <s v="PLAZA JUAN BAUTISTA. FUGA CRIO"/>
    <s v="LLA-"/>
    <n v="20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21"/>
    <s v="USADO"/>
    <m/>
    <s v="CALVO LUIS A/ ATEHORTUA BLAS. "/>
    <s v="MALVALOCA-"/>
    <n v="21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22"/>
    <s v="USADO"/>
    <m/>
    <s v="URIBE BUENO LUIS/ ATEHORTUA BL"/>
    <s v="AS. EL CUCARRON-"/>
    <n v="21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23"/>
    <s v="USADO"/>
    <m/>
    <s v="VIECO CARLOS/ ATEHORTUA BLAS. "/>
    <s v="ALEGRIA CAMPESINA. BAMBUCO. -V"/>
    <n v="21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24"/>
    <s v="USADO"/>
    <m/>
    <s v="VIECO CARLOS/ ATEHORUA BLAS. M"/>
    <s v="AGNOLIAS. PASILLO. -"/>
    <n v="21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25"/>
    <s v="USADO"/>
    <m/>
    <s v="VIECO CARLOS /ATEHORUTA BLAS. "/>
    <s v="ATARDECER . PASILLO.-"/>
    <n v="21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26"/>
    <s v="USADO"/>
    <m/>
    <s v="URIBE BUENO /ATEHORUA BLAS. TE"/>
    <s v=" QUIERO. PASILLO.-"/>
    <n v="21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27"/>
    <s v="USADO"/>
    <m/>
    <s v="CALVO LUIS/ATEHORTUA BLAS. INT"/>
    <s v="ERMEZZO NO. 1. -"/>
    <n v="21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28"/>
    <s v="USADO"/>
    <m/>
    <s v="CALVO LUIS/ATEHORTUA BLAS. INT"/>
    <s v="ERMEZZO NO. 2 LEJANO AZUL-"/>
    <n v="21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29"/>
    <s v="USADO"/>
    <m/>
    <s v="CALVO LUIS/ ATEHORTUA BLAS. IN"/>
    <s v="TERMEZO NO. 4. -"/>
    <n v="21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30"/>
    <s v="USADO"/>
    <m/>
    <s v="MORALES PEDRO/ATEHORTUA BLAS E"/>
    <s v=". CHISPAZO."/>
    <n v="21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31"/>
    <s v="USADO"/>
    <m/>
    <s v="MORALES PEDRO/ATEHORTUA BLAS  "/>
    <s v="E.FANTASIA."/>
    <n v="22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32"/>
    <s v="USADO"/>
    <m/>
    <s v="BEETHOVEN L. LEONORA NO. 3. OP"/>
    <s v="US 72A. OBERTURA-"/>
    <n v="22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33"/>
    <s v="USADO"/>
    <m/>
    <s v="ZUMAQUE FRANCISCO. LA GRAN LEN"/>
    <s v="GUA. BALLET-"/>
    <n v="22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34"/>
    <s v="USADO"/>
    <m/>
    <s v="ZUMAQUE FRANCISCO. CUMBIAMBA D"/>
    <s v="OBLE ORQUESTA -"/>
    <n v="22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35"/>
    <s v="USADO"/>
    <m/>
    <s v="ZUMAQUE FRANCISCO. FUGA PARA P"/>
    <s v="ERCUSION Y ORQUESTA CUERDAS-ZU"/>
    <n v="22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36"/>
    <s v="USADO"/>
    <m/>
    <s v="ZUMAQUE FRANCISCO. PERDONAME  "/>
    <s v="AMOR MIO-"/>
    <n v="22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37"/>
    <s v="USADO"/>
    <m/>
    <s v="ZUMAQUE FRANCISCO. ES LA LIBER"/>
    <s v="TAD-"/>
    <n v="22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38"/>
    <s v="USADO"/>
    <m/>
    <s v="BARROS JOSE/ ZUMAQUE FRANCISCO"/>
    <s v=". MOMPOSINA. PASEO.-"/>
    <n v="22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39"/>
    <s v="USADO"/>
    <m/>
    <s v="ZUMAQUE FRANCISCO. ONOMA-"/>
    <m/>
    <n v="228"/>
    <m/>
    <s v="DE"/>
    <n v="121404.03"/>
    <n v="121404.03"/>
    <s v="1-9-60-90-003"/>
    <s v="3-1-45-12"/>
    <n v="0"/>
    <n v="0"/>
    <x v="357"/>
    <d v="1986-05-27T00:00:00"/>
    <x v="0"/>
  </r>
  <r>
    <n v="241"/>
    <s v="9.1 ELEMENTOS MUSICALES"/>
    <n v="1622"/>
    <s v="PARTITURAS"/>
    <n v="1440"/>
    <s v="USADO"/>
    <d v="2015-06-10T00:00:00"/>
    <s v="ZUMAQUE FRANCISCO. LA MALA HOR"/>
    <s v="A. MARCHA."/>
    <n v="229"/>
    <m/>
    <s v="DE"/>
    <n v="200868.56"/>
    <n v="200868.56"/>
    <s v="1-9-60-90-003"/>
    <s v="3-1-45-12"/>
    <n v="0"/>
    <n v="0"/>
    <x v="358"/>
    <d v="1984-01-01T00:00:00"/>
    <x v="0"/>
  </r>
  <r>
    <n v="241"/>
    <s v="9.1 ELEMENTOS MUSICALES"/>
    <n v="1622"/>
    <s v="PARTITURAS"/>
    <n v="1441"/>
    <s v="USADO"/>
    <m/>
    <s v="ZUMAQUE FRANCISCO. ELEGUA-"/>
    <m/>
    <n v="23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42"/>
    <s v="USADO"/>
    <m/>
    <s v="ZUMAQUE FRANCISCO. ADIOS AL MA"/>
    <s v="R-"/>
    <n v="23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43"/>
    <s v="USADO"/>
    <m/>
    <s v="BARROS JOSE /ZUMAQUE FRANCISCO"/>
    <s v=". EL VAQUERO. PASEO.-"/>
    <n v="23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44"/>
    <s v="USADO"/>
    <m/>
    <s v="BARROS JOSE /ZUMAQUE FRANCISCO"/>
    <s v=". NAVIDAD NEGRA. CUMBIA.-"/>
    <n v="23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45"/>
    <s v="USADO"/>
    <m/>
    <s v="BARROS JOSE/ZUMAQUE FRANCISCO."/>
    <s v=" EL PESCADOR.  CUMBIA.-"/>
    <n v="23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46"/>
    <s v="USADO"/>
    <m/>
    <s v="ZUMAQUE FRANCISCO. IMPROVISACI"/>
    <s v="ON-"/>
    <n v="23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47"/>
    <s v="USADO"/>
    <m/>
    <s v="BARROS JOSE/ZUMAQUE FRANCISCO."/>
    <s v=" LA PIRAGUA. CUMBIA.-"/>
    <n v="23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48"/>
    <s v="USADO"/>
    <m/>
    <s v="BARROS JOSE/ZUMAQUE FRANCISCO."/>
    <s v=" JUANA  MANZANO. CHANDE ."/>
    <n v="23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49"/>
    <s v="USADO"/>
    <m/>
    <s v="BARROS JOSE/ZUMAQUE FRANCISCO."/>
    <s v=" PALMIRA SEÐORIAL. PASEO.-"/>
    <n v="23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50"/>
    <s v="USADO"/>
    <m/>
    <s v="ZUMAQUE FRANCISCO. PORRO NOVO-"/>
    <m/>
    <n v="23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51"/>
    <s v="USADO"/>
    <m/>
    <s v="CHAIKOSKY PETER. ROMEO Y JULIE"/>
    <s v="TA . OBERTURA-"/>
    <n v="24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52"/>
    <s v="USADO"/>
    <m/>
    <s v="ESCOBAR LUIS ANTONIO. POEMA CO"/>
    <s v="RAL A COLOMBIA.-"/>
    <n v="24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53"/>
    <s v="USADO"/>
    <m/>
    <s v="DVORAK ANTONIN. SINFONIA NO. 7"/>
    <s v="/2 OP 70 . RE MENOR-"/>
    <n v="24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54"/>
    <s v="USADO"/>
    <m/>
    <s v="DUKAS PAUL. EL APRENDIZ DE BRU"/>
    <s v="JO-"/>
    <n v="243"/>
    <m/>
    <s v="DE"/>
    <n v="347740.3"/>
    <n v="347740.3"/>
    <s v="1-9-60-90-003"/>
    <s v="3-1-45-12"/>
    <n v="0"/>
    <n v="0"/>
    <x v="359"/>
    <d v="1995-09-18T00:00:00"/>
    <x v="0"/>
  </r>
  <r>
    <n v="241"/>
    <s v="9.1 ELEMENTOS MUSICALES"/>
    <n v="1622"/>
    <s v="PARTITURAS"/>
    <n v="1455"/>
    <s v="USADO"/>
    <m/>
    <s v="FLOROW FIEDRICH. MARTHA . OBER"/>
    <s v="TURA-"/>
    <n v="24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56"/>
    <s v="USADO"/>
    <m/>
    <s v="ESCOBAR LUIS ANTONIO. CANTATA "/>
    <s v="CAMPESINA NO. 2-"/>
    <n v="24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57"/>
    <s v="USADO"/>
    <m/>
    <s v="ESCOBAR LUIS ANTONIO. LA PRINC"/>
    <s v="ESA Y LA ARVEJA. OPERA INFANTI"/>
    <n v="24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58"/>
    <s v="USADO"/>
    <m/>
    <s v="ESCOBAR LUIS ANTONIO. PEQUEÐA "/>
    <s v="SINFONIA NO. 1 -"/>
    <n v="247"/>
    <m/>
    <s v="DE"/>
    <n v="324207.11"/>
    <n v="324207.11"/>
    <s v="1-9-60-90-003"/>
    <s v="3-1-45-12"/>
    <n v="0"/>
    <n v="0"/>
    <x v="360"/>
    <d v="1994-04-11T00:00:00"/>
    <x v="0"/>
  </r>
  <r>
    <n v="241"/>
    <s v="9.1 ELEMENTOS MUSICALES"/>
    <n v="1622"/>
    <s v="PARTITURAS"/>
    <n v="1459"/>
    <s v="USADO"/>
    <m/>
    <s v="DEBUSSY CLAUDDE/KIEFERT. REVER"/>
    <s v="IE."/>
    <n v="24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60"/>
    <s v="USADO"/>
    <m/>
    <s v="ALBERNIZ ISAAC/CHARLES J ROBER"/>
    <s v="T. TANGO DE LA SUITE ESPAÐA.-"/>
    <n v="24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61"/>
    <s v="USADO"/>
    <m/>
    <s v="GOMEZ  MARIO. METAMORFOSIS SIN"/>
    <s v="FËNICA DE UN INTERVALO DE SEGU"/>
    <n v="25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62"/>
    <s v="USADO"/>
    <m/>
    <s v="MOZART WOLFGANG. SINFONIA NO. "/>
    <s v="36.  K 425. DO MAYOR-"/>
    <n v="25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63"/>
    <s v="USADO"/>
    <m/>
    <s v="ANDERSON LEROY. LA M┴QUINA DE "/>
    <s v="ESCRIBIR-"/>
    <n v="25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64"/>
    <s v="USADO"/>
    <m/>
    <s v="BORDA GERMAN. ORQUESTAL . NO. "/>
    <n v="-1"/>
    <n v="25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65"/>
    <s v="USADO"/>
    <m/>
    <s v="RUSSO WILLIAMS. TRES PIEZAS PA"/>
    <s v="RA BANDA  BLUES Y ORQUESTA-RUS"/>
    <n v="25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66"/>
    <s v="USADO"/>
    <m/>
    <s v="ESCOBAR LUIS ANTONIO. JURAMENT"/>
    <s v="O A BOLIVAR-"/>
    <n v="25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67"/>
    <s v="USADO"/>
    <m/>
    <s v="COPLAND AARON. PRIMAVERA EN LO"/>
    <s v="S APALACHES. SUITE-"/>
    <n v="256"/>
    <m/>
    <s v="DE"/>
    <n v="2222798.17"/>
    <n v="2222798.17"/>
    <s v="1-9-60-90-003"/>
    <s v="3-1-45-12"/>
    <n v="0"/>
    <n v="0"/>
    <x v="361"/>
    <d v="1984-01-01T00:00:00"/>
    <x v="0"/>
  </r>
  <r>
    <n v="241"/>
    <s v="9.1 ELEMENTOS MUSICALES"/>
    <n v="1622"/>
    <s v="PARTITURAS"/>
    <n v="1468"/>
    <s v="USADO"/>
    <m/>
    <s v="MANRIQUE JORGE. NAVIDAD DEL PA"/>
    <s v="STOR-"/>
    <n v="25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69"/>
    <s v="USADO"/>
    <m/>
    <s v="DUQUE OSSA ANTONIO. PEQUEÐA  S"/>
    <s v="INFONIA NO. 1. SOL MAYOR.-"/>
    <n v="25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70"/>
    <s v="USADO"/>
    <m/>
    <s v="BEDOYA ANTONIO J. BETTY . PASI"/>
    <s v="LLO-"/>
    <n v="25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71"/>
    <s v="USADO"/>
    <m/>
    <s v="GARCIA FULGENCIO/PINZËN JES┌S."/>
    <s v=" LA GATA GOLOSA. PASILLO. -"/>
    <n v="260"/>
    <m/>
    <s v="DE"/>
    <n v="90165.95"/>
    <n v="90165.95"/>
    <s v="1-9-60-90-003"/>
    <s v="3-1-45-12"/>
    <n v="0"/>
    <n v="0"/>
    <x v="362"/>
    <d v="1996-04-15T00:00:00"/>
    <x v="0"/>
  </r>
  <r>
    <n v="241"/>
    <s v="9.1 ELEMENTOS MUSICALES"/>
    <n v="1622"/>
    <s v="PARTITURAS"/>
    <n v="1472"/>
    <s v="USADO"/>
    <m/>
    <s v="BORDA GERMAN. ORQUESTAL . NO. "/>
    <n v="-2"/>
    <n v="26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73"/>
    <s v="USADO"/>
    <m/>
    <s v="PINZON JES┌S. GRAFICO. NO 1-"/>
    <m/>
    <n v="26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74"/>
    <s v="USADO"/>
    <m/>
    <s v="PINZËN JES┌S. EXPLORACIONES PA"/>
    <s v="RA CLARINETE Y ORQUESTA CUERDA"/>
    <n v="26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75"/>
    <s v="USADO"/>
    <m/>
    <s v="KACHATURIAN ARAM. CONCIERTO PA"/>
    <s v="RA PIANO-"/>
    <n v="26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76"/>
    <s v="USADO"/>
    <m/>
    <s v="STRAVINSKY IGOR. ODA TRIPTICO "/>
    <s v="PARA ORQUESTA.-"/>
    <n v="26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77"/>
    <s v="USADO"/>
    <m/>
    <s v="LISZT FRANZ. LOS PRELUDIOS NO."/>
    <s v=" 3. POEMA SINFONICO."/>
    <n v="26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78"/>
    <s v="USADO"/>
    <m/>
    <s v="BEETHOVEN L. SINFONIA NO. 7 . "/>
    <s v="OP 92 . LA MAYOR ."/>
    <n v="267"/>
    <m/>
    <s v="DE"/>
    <n v="283455.18"/>
    <n v="283455.18"/>
    <s v="1-9-60-90-003"/>
    <s v="3-1-45-12"/>
    <n v="0"/>
    <n v="0"/>
    <x v="363"/>
    <d v="1995-05-12T00:00:00"/>
    <x v="0"/>
  </r>
  <r>
    <n v="241"/>
    <s v="9.1 ELEMENTOS MUSICALES"/>
    <n v="1622"/>
    <s v="PARTITURAS"/>
    <n v="1479"/>
    <s v="USADO"/>
    <m/>
    <s v="BEETHOVEN L. CONCIERTO PARA PI"/>
    <s v="ANO Y ORQUESTA NO. 4 OP 58."/>
    <n v="268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480"/>
    <s v="USADO"/>
    <m/>
    <s v="ALVAREZ  PETRONIO/ATEHORTUA. M"/>
    <s v="I BUENAVENTURA-"/>
    <n v="26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81"/>
    <s v="USADO"/>
    <m/>
    <s v="SOTO ELIAS MAURICIO/ATEHORTUA."/>
    <s v="  BRISAS DEL PAMPLONITA. BAMBU"/>
    <n v="27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82"/>
    <s v="USADO"/>
    <m/>
    <s v="MARTIN MIGUEL ANGEL/ATEHORTUA."/>
    <s v=" CARMENTEA. JOROPO. MANTIN MIG"/>
    <n v="27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83"/>
    <s v="USADO"/>
    <m/>
    <s v="VIECO CARLOS /ATEHORTUA. RUEGO"/>
    <s v=": PASILLO.-"/>
    <n v="27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84"/>
    <s v="USADO"/>
    <m/>
    <s v="VIECO CARLOS/ATEHORTUA. PATASD"/>
    <s v="ILO. PASILLO."/>
    <n v="27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85"/>
    <s v="USADO"/>
    <m/>
    <s v="GARAVITO MILCIADES/ATEHORTUA. "/>
    <s v="SAN PEDRO EN EL ESPINAL. BAMBU"/>
    <n v="27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86"/>
    <s v="USADO"/>
    <m/>
    <s v="BERMUDEZ LUCHO/ATEHORTUA. PREN"/>
    <s v="DE LA VELA. MAPALE.-"/>
    <n v="275"/>
    <m/>
    <s v="DE"/>
    <n v="112133.27"/>
    <n v="112133.27"/>
    <s v="1-9-60-90-003"/>
    <s v="3-1-45-12"/>
    <n v="0"/>
    <n v="0"/>
    <x v="364"/>
    <d v="1984-03-16T00:00:00"/>
    <x v="0"/>
  </r>
  <r>
    <n v="241"/>
    <s v="9.1 ELEMENTOS MUSICALES"/>
    <n v="1622"/>
    <s v="PARTITURAS"/>
    <n v="1487"/>
    <s v="USADO"/>
    <m/>
    <s v="DIAGO FRANCISCO/ATEHORTUA. EL "/>
    <s v="'SOTAREÐO. BAMBUCO.-"/>
    <n v="27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88"/>
    <s v="USADO"/>
    <m/>
    <s v="HAYDEN JOSEPH. SINFONIA NO. 10"/>
    <s v="4. RE MAYOR."/>
    <n v="27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89"/>
    <s v="USADO"/>
    <m/>
    <s v="BEETHOVEN L. SINFONIA NO. 3 . "/>
    <s v="OP 55. MIB MAYOR-"/>
    <n v="27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90"/>
    <s v="USADO"/>
    <m/>
    <s v="MONCADA DANIEL. FE Y ALEGRIA-"/>
    <m/>
    <n v="27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91"/>
    <s v="USADO"/>
    <m/>
    <s v="SCARLATI ALESSANDRO. CREDO ."/>
    <m/>
    <n v="28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92"/>
    <s v="USADO"/>
    <m/>
    <s v="HANDEL GEORGE. ALELUYA  DEL  M"/>
    <s v="ESIAS."/>
    <n v="28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93"/>
    <s v="USADO"/>
    <m/>
    <s v="BERMUDEZ SILVA JES┌S. POR LA P"/>
    <s v="ATRIA. OBERTURA-"/>
    <n v="28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94"/>
    <s v="USADO"/>
    <m/>
    <s v="JOPLIN SCOTT. THE CASCADES-"/>
    <m/>
    <n v="28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95"/>
    <s v="USADO"/>
    <m/>
    <s v="JOPLIN SCOTT. MAPLE LEAF RAG-"/>
    <m/>
    <n v="28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96"/>
    <s v="USADO"/>
    <m/>
    <s v="LEUCONA ERNESTO. ANDALUCIA SUI"/>
    <s v="TE-"/>
    <n v="28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97"/>
    <s v="USADO"/>
    <m/>
    <s v="TAVAN EMIL. LA FERIA DE SEVILL"/>
    <s v="A. SUITE ESPAÐOLA.-"/>
    <n v="28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498"/>
    <s v="USADO"/>
    <m/>
    <s v="VIVALDI ANTONIO. CONCIERTO VIO"/>
    <s v="LIN  OP 9. NO. 8 RE MENOR.-"/>
    <n v="287"/>
    <m/>
    <s v="DE"/>
    <n v="1083807.23"/>
    <n v="1083807.23"/>
    <s v="1-9-60-90-003"/>
    <s v="3-1-45-12"/>
    <n v="0"/>
    <n v="0"/>
    <x v="365"/>
    <d v="1984-01-01T00:00:00"/>
    <x v="0"/>
  </r>
  <r>
    <n v="241"/>
    <s v="9.1 ELEMENTOS MUSICALES"/>
    <n v="1622"/>
    <s v="PARTITURAS"/>
    <n v="1499"/>
    <s v="USADO"/>
    <m/>
    <s v="VIVALDI  ANTONIO. CONCIERTO OP"/>
    <s v=" 3. NO. 11. RE MENOR -"/>
    <n v="28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00"/>
    <s v="USADO"/>
    <m/>
    <s v="VIECO CARLOS/OCAMPO BERNARDO. "/>
    <s v="PATASDILO. PASILLO."/>
    <n v="28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01"/>
    <s v="USADO"/>
    <m/>
    <s v="URIBE HOLGUIN GUILLERMO. CONCI"/>
    <s v="ERTINO. OP 104-"/>
    <n v="29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02"/>
    <s v="USADO"/>
    <m/>
    <s v="VINARDI FILIPPO. MERIGGIO-"/>
    <m/>
    <n v="29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03"/>
    <s v="USADO"/>
    <m/>
    <s v="CIMAROSA DOMENICO/CARSE ADAM. "/>
    <s v="EL EMPRESARIO.  OBERTURA."/>
    <n v="29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04"/>
    <s v="USADO"/>
    <m/>
    <s v="CHAIKOSKY PETER. VARIACIONES S"/>
    <s v="OBRE UN TEMA ROCOCO-"/>
    <n v="293"/>
    <m/>
    <s v="DE"/>
    <n v="325680.73"/>
    <n v="325680.73"/>
    <s v="1-9-60-90-003"/>
    <s v="3-1-45-12"/>
    <n v="0"/>
    <n v="0"/>
    <x v="366"/>
    <d v="1984-01-01T00:00:00"/>
    <x v="0"/>
  </r>
  <r>
    <n v="241"/>
    <s v="9.1 ELEMENTOS MUSICALES"/>
    <n v="1622"/>
    <s v="PARTITURAS"/>
    <n v="1505"/>
    <s v="USADO"/>
    <m/>
    <s v="COPLAN AARON. EL RODEO. (BUCKA"/>
    <s v="ROO HOLIDAY) -"/>
    <n v="29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06"/>
    <s v="USADO"/>
    <m/>
    <s v="CALVO LUIS/PINEDA ROBERTO.INTE"/>
    <s v="RMEZZO NO. 2.-"/>
    <n v="29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07"/>
    <s v="USADO"/>
    <m/>
    <s v="CIFUENTES RODR═GUEZ.. CONSTELA"/>
    <s v="CIONES  OP 133.-"/>
    <n v="29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08"/>
    <s v="USADO"/>
    <m/>
    <s v="BRAHMS JOHANNES. OBERTURA TR┴G"/>
    <s v="ICA  OP 81 -"/>
    <n v="29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09"/>
    <s v="USADO"/>
    <m/>
    <s v="BRAHMS JOHANNES. CONCIERTO  VI"/>
    <s v="OLIN  OP 77.RE MAYOR-"/>
    <n v="29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10"/>
    <s v="USADO"/>
    <m/>
    <s v="BRITTEN BENJAMIN. SOIREES MUSI"/>
    <s v="CALES. OP. 9. SUIETE-"/>
    <n v="29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11"/>
    <s v="USADO"/>
    <m/>
    <s v="LISZT FRANZ. CONCIERTO PIANO  "/>
    <s v="NO. 1. MIB MAYOR-"/>
    <n v="30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12"/>
    <s v="USADO"/>
    <m/>
    <s v="WEBER CARL MAR═A. CONCIERTO CL"/>
    <s v="ARINETE  NO. 2. OP 74-"/>
    <n v="30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13"/>
    <s v="USADO"/>
    <m/>
    <s v="BRAHMS JOHANNES. VARIACIONES S"/>
    <s v="OBRE UN TEMA DE HAYDN ."/>
    <n v="30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14"/>
    <s v="USADO"/>
    <m/>
    <s v="BIZET GEORGES/CHAS. J. ROBERT."/>
    <s v=" CARMEN. SUITE NO. 2."/>
    <n v="30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15"/>
    <s v="USADO"/>
    <m/>
    <s v="DVORAK ANTONIN. CARNAVAL OP. 9"/>
    <s v="2. OBERTURA-"/>
    <n v="304"/>
    <m/>
    <s v="DE"/>
    <n v="228382.87"/>
    <n v="228382.87"/>
    <s v="1-9-60-90-003"/>
    <s v="3-1-45-12"/>
    <n v="0"/>
    <n v="0"/>
    <x v="367"/>
    <d v="1996-12-23T00:00:00"/>
    <x v="0"/>
  </r>
  <r>
    <n v="241"/>
    <s v="9.1 ELEMENTOS MUSICALES"/>
    <n v="1622"/>
    <s v="PARTITURAS"/>
    <n v="1516"/>
    <s v="USADO"/>
    <m/>
    <s v="BOIELDIEU FRANCOIS/CHAS J. ROB"/>
    <s v="ERT. EL  CALIFA DE BAGDAD. OBE"/>
    <n v="30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17"/>
    <s v="USADO"/>
    <m/>
    <s v="BIZET GEORGE/SEREDY. SELECCION"/>
    <s v="ES DE LA OPERA CARMEN."/>
    <n v="30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18"/>
    <s v="USADO"/>
    <m/>
    <s v="BIZET G/ WRIGHT. LA CANCIËN DE"/>
    <s v="L TOREADOR DE LA OPERA CARMEN-"/>
    <n v="30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19"/>
    <s v="USADO"/>
    <m/>
    <s v="BIZET GEORGES/THEO MOSSE. LA C"/>
    <s v="ANCIËN DEL TOREADOR DE LA OPER"/>
    <n v="30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20"/>
    <s v="USADO"/>
    <m/>
    <s v="MEJIA ADOLFO. PEQUEÐA SUITE."/>
    <m/>
    <n v="30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21"/>
    <s v="USADO"/>
    <m/>
    <s v="CHABRIER EMANUEL. ESPAÐA. RAPS"/>
    <s v="ODIA-"/>
    <n v="31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22"/>
    <s v="USADO"/>
    <m/>
    <s v="CHAUSSON ERNEST. POEMA .OP 25."/>
    <m/>
    <n v="31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23"/>
    <s v="USADO"/>
    <m/>
    <s v="DELIBES LEON. SYLVIA. SUITE."/>
    <m/>
    <n v="31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24"/>
    <s v="USADO"/>
    <m/>
    <s v="DELIUS FREDERICK/THOMAS BEECHA"/>
    <s v="M. TRES PIEZAS."/>
    <n v="31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25"/>
    <s v="USADO"/>
    <m/>
    <s v="CHOPIN FREDERIC. POLONESA OP 4"/>
    <s v="0 . NO. 1-"/>
    <n v="31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26"/>
    <s v="USADO"/>
    <m/>
    <s v="CHOPIN FREDERIC/THEO M. DOS PI"/>
    <s v="EZAS(POLONESA MILITAR-SARABAND"/>
    <n v="315"/>
    <m/>
    <s v="DE"/>
    <n v="4414.6400000000003"/>
    <n v="4414.6400000000003"/>
    <s v="1-9-60-90-003"/>
    <s v="3-1-45-12"/>
    <n v="0"/>
    <n v="0"/>
    <x v="368"/>
    <d v="1984-01-01T00:00:00"/>
    <x v="0"/>
  </r>
  <r>
    <n v="241"/>
    <s v="9.1 ELEMENTOS MUSICALES"/>
    <n v="1622"/>
    <s v="PARTITURAS"/>
    <n v="1527"/>
    <s v="USADO"/>
    <m/>
    <s v="LANDAETA JUAN JOS╔. HIMNO NACI"/>
    <s v="ONAL DE VENEZUELA."/>
    <n v="31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28"/>
    <s v="USADO"/>
    <m/>
    <s v="CHOPIN FREDERIC. LA SILFIDES. "/>
    <s v="BALLET"/>
    <n v="31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29"/>
    <s v="USADO"/>
    <m/>
    <s v="DELIBES LEO. VALSE DE LA POUPE"/>
    <s v="E Y CZARDAS DE COPPELIA"/>
    <n v="31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30"/>
    <s v="USADO"/>
    <m/>
    <s v="CHAIKOSKY PETER. CASCANUECES ."/>
    <s v=" OP 71A. SUITE."/>
    <n v="31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31"/>
    <s v="USADO"/>
    <m/>
    <s v="BEETHOVENN L. CONCIERTO PIANO."/>
    <s v=" NO. 1. OP 15. DO MAYOR-"/>
    <n v="32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32"/>
    <s v="USADO"/>
    <m/>
    <s v="BEETHOVEN  L. CONCIERTO  PIANO"/>
    <s v=" NO. 2. OP 19 SIB MAYOR-"/>
    <n v="32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33"/>
    <s v="USADO"/>
    <m/>
    <s v="BEETHOVEN L. SINFONIA NO. 2 . "/>
    <s v="OP 36. RE MAYOR-"/>
    <n v="32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34"/>
    <s v="USADO"/>
    <m/>
    <s v="BEETHOVEN LUDWING. COROLIANO O"/>
    <s v="P 62. OBERTURA"/>
    <n v="32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35"/>
    <s v="USADO"/>
    <m/>
    <s v="BEETHOVEN LUDWING. FANTASIA  O"/>
    <s v="P 80.  DO MENOR.-"/>
    <n v="32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36"/>
    <s v="USADO"/>
    <m/>
    <s v="BEETHOVEN LUDWING. EGMON OP. 8"/>
    <n v="-4"/>
    <n v="325"/>
    <m/>
    <s v="DE"/>
    <n v="324519.11"/>
    <n v="324519.11"/>
    <s v="1-9-60-90-003"/>
    <s v="3-1-45-12"/>
    <n v="0"/>
    <n v="0"/>
    <x v="369"/>
    <d v="1996-02-06T00:00:00"/>
    <x v="0"/>
  </r>
  <r>
    <n v="241"/>
    <s v="9.1 ELEMENTOS MUSICALES"/>
    <n v="1622"/>
    <s v="PARTITURAS"/>
    <n v="1537"/>
    <s v="USADO"/>
    <m/>
    <s v="BEETHOVEN LUDWING. PROMETEO OP"/>
    <s v=" 43. OBERTURA-"/>
    <n v="32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38"/>
    <s v="USADO"/>
    <m/>
    <s v="BEETHOVEN LUDWING. SINFONIA NO"/>
    <s v=". 6 .OP 68. FA MAYOR-"/>
    <n v="32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39"/>
    <s v="USADO"/>
    <m/>
    <s v="BEETHOVEN LUDWING. SINFONIA NO"/>
    <s v=". 8 . OP 93. FA MAYOR-"/>
    <n v="32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40"/>
    <s v="USADO"/>
    <m/>
    <s v="HEROLD LOUIS JOSEPH. ZAMPA. OB"/>
    <s v="ERTURA-"/>
    <n v="32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41"/>
    <s v="USADO"/>
    <m/>
    <s v="SINFONIA NO. 89 . FA MAYOR-HAY"/>
    <s v="DEN JOSEPH"/>
    <n v="33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42"/>
    <s v="USADO"/>
    <m/>
    <s v="GRIEG EDVARD/CHAS J: ROBERT. D"/>
    <s v="ANZAS NORUEGAS. OP 35.  NO. 1"/>
    <n v="33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43"/>
    <s v="USADO"/>
    <m/>
    <s v="WEBER CARL MARIA. CONCIERTO FA"/>
    <s v="GOT. OP 75. FA MAYOR -"/>
    <n v="33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44"/>
    <s v="USADO"/>
    <m/>
    <s v="PINZËN U. JES┌S. LA REVOLUCIËN"/>
    <s v=" DE LOS COMUNEROS-"/>
    <n v="33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45"/>
    <s v="USADO"/>
    <m/>
    <s v="WEBER CARL MARIA. OBERON. OBER"/>
    <s v="TURA-"/>
    <n v="33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46"/>
    <s v="USADO"/>
    <m/>
    <s v="MENDELSON FELIX/CHAS J. ROBERT"/>
    <s v=". RUY BLASS. OP 95. OBERTURA."/>
    <n v="33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47"/>
    <s v="USADO"/>
    <m/>
    <s v="GROFFE FERDE. EL GRAN CAÐON . "/>
    <s v="SUITE-"/>
    <n v="33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48"/>
    <s v="USADO"/>
    <m/>
    <s v="LEHAR FRANZ. INTRODUCCION, DAN"/>
    <s v="ZA Y CANCIËN DE LA VIUDA ALEGR"/>
    <n v="33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49"/>
    <s v="USADO"/>
    <m/>
    <s v="HAYDN JOSEPH CONCIERTO VIOLINC"/>
    <s v="HELLO . DO MAYOR."/>
    <n v="33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50"/>
    <s v="USADO"/>
    <m/>
    <s v="LISZT FRANZ. RAPSODIA HUNGARA."/>
    <s v=" NO. 5. MI MENOR-"/>
    <n v="33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51"/>
    <s v="USADO"/>
    <m/>
    <s v="MURILLO EMILIO. SELECCIËN NACI"/>
    <s v="ONAL-"/>
    <n v="34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52"/>
    <s v="USADO"/>
    <m/>
    <s v="MORALES PEDRO/ CRISTANCHO FRAN"/>
    <s v="CISCO.TARTARIN. PASILLO."/>
    <n v="34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53"/>
    <s v="USADO"/>
    <m/>
    <s v="PINZON JOSE MARIA/PINZËN JES┌S"/>
    <s v=". EL CAFETAL"/>
    <n v="34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54"/>
    <s v="USADO"/>
    <m/>
    <s v="SAINT  SAENS CAMILE/MOUTHON. B"/>
    <s v="ACANAL  DE SANSON Y DALILA.- S"/>
    <n v="34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55"/>
    <s v="USADO"/>
    <m/>
    <s v="HAYN JOSEPH. CONCIERTO VIOLONC"/>
    <s v="HELLO  OP 101  RE MAYOR."/>
    <n v="344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556"/>
    <s v="USADO"/>
    <m/>
    <s v="SCHUMAN ROBERT. CONCIERTO VIOL"/>
    <s v="ONCELLO. OP 129, LA  MENOR-SCH"/>
    <n v="34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57"/>
    <s v="USADO"/>
    <m/>
    <s v="PURCELL HENRY. TRES DANZAS DE "/>
    <s v="LA REINA DE LAS HADAS"/>
    <n v="34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58"/>
    <s v="USADO"/>
    <m/>
    <s v="RODRIGO JOAQUIN. FANTASIA PARA"/>
    <s v=" UN GENTILHOMBRE-"/>
    <n v="34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59"/>
    <s v="USADO"/>
    <m/>
    <s v="ROGATIS PASCUAL DE. DANZA DE L"/>
    <s v="A OPERA HUEMAC"/>
    <n v="34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60"/>
    <s v="USADO"/>
    <m/>
    <s v="SUPPE FRANZ VON. CABALLERIA LI"/>
    <s v="GERA. OBERTURA."/>
    <n v="34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61"/>
    <s v="USADO"/>
    <m/>
    <s v="ZUMAQUE FRANCISCO. CUARTETO DE"/>
    <s v=" CUERDAS. NO. 1-"/>
    <n v="35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62"/>
    <s v="USADO"/>
    <m/>
    <s v="PINZËN URREA JES┌S. ESTUDIO PA"/>
    <s v="RA ORQUESTA-"/>
    <n v="35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63"/>
    <s v="USADO"/>
    <m/>
    <s v="MANTILLA RITO A. MARCHA TRIUNF"/>
    <s v="AL EN RE MAYOR-"/>
    <n v="35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64"/>
    <s v="USADO"/>
    <m/>
    <s v="FAURE GABRIEL. REQUIEM . OP 48"/>
    <s v="."/>
    <n v="35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65"/>
    <s v="USADO"/>
    <m/>
    <s v="IPPOLITOV IVANOV/CHAS J. ROBER"/>
    <s v="T. PIEZAS CAUCASICAS. OP 10. S"/>
    <n v="35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66"/>
    <s v="USADO"/>
    <m/>
    <s v="CASTELLAÐOS GONZALO. ANTELACIË"/>
    <s v="N E IMITACIËN FUGAZ."/>
    <n v="35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67"/>
    <s v="USADO"/>
    <m/>
    <s v="CARREÐO INOCENTE. MARGARITEÐA."/>
    <m/>
    <n v="35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68"/>
    <s v="USADO"/>
    <m/>
    <s v="BRICEÐO JUAN JOS╔. DIOS ES AMO"/>
    <s v="R."/>
    <n v="35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69"/>
    <s v="USADO"/>
    <m/>
    <s v="CHAIKOSKY PETER./CHAS ROBERT  "/>
    <s v="MARCHA ESLAVA. OP 31."/>
    <n v="35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70"/>
    <s v="USADO"/>
    <m/>
    <s v="CHAIKOSKY PETER/CHAS. VALSE DE"/>
    <s v=" LA BELLA DURMIENTE. OP 66 .NO"/>
    <n v="35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71"/>
    <s v="USADO"/>
    <m/>
    <s v="OLARTE LELIO/PINZON JES┌S. GUA"/>
    <s v="BINA SANTANDEREANA.  NO. 2.-"/>
    <n v="36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72"/>
    <s v="USADO"/>
    <m/>
    <s v="WALTON WILLIAM. FACADE.SUITE N"/>
    <s v="O. 2 ."/>
    <n v="36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73"/>
    <s v="USADO"/>
    <m/>
    <s v="VERDI G/SEREDY JULIUS. SELECCI"/>
    <s v="ONES DE OPERA AIDA."/>
    <n v="36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74"/>
    <s v="USADO"/>
    <m/>
    <s v="SCHUMAN ROBERT. SINFONIA NO. 1"/>
    <s v=" . OP 38 . SIB MAYOR"/>
    <n v="36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75"/>
    <s v="USADO"/>
    <m/>
    <s v="BEETHOVEN LUDWING. CUATRO OBER"/>
    <s v="TURAS OP 124,117,113,115-BEETH"/>
    <n v="36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76"/>
    <s v="USADO"/>
    <m/>
    <s v="MENDELSSON FELIX/CHAS ROBERT. "/>
    <s v="LA GRUTA DE FINGAL-LAS EBRIDAS"/>
    <n v="36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77"/>
    <s v="USADO"/>
    <m/>
    <s v="MOZART W. DIEZ BICHESS IST BEZ"/>
    <s v="AUBEN' LAS FLAUTA M┴GICA-"/>
    <n v="366"/>
    <m/>
    <s v="DE"/>
    <n v="31996.26"/>
    <n v="31996.26"/>
    <s v="1-9-60-90-003"/>
    <s v="3-1-45-12"/>
    <n v="0"/>
    <n v="0"/>
    <x v="370"/>
    <d v="1996-08-08T00:00:00"/>
    <x v="0"/>
  </r>
  <r>
    <n v="241"/>
    <s v="9.1 ELEMENTOS MUSICALES"/>
    <n v="1622"/>
    <s v="PARTITURAS"/>
    <n v="1578"/>
    <s v="USADO"/>
    <m/>
    <s v="BAUTISTA BONIFACIO/DUARTE MIGU"/>
    <s v="EL. DESDE LEJOS"/>
    <n v="36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79"/>
    <s v="USADO"/>
    <m/>
    <s v="DVORAK ANTONIN. SERENATA OP 22"/>
    <s v=". MI MAYOR-"/>
    <n v="36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80"/>
    <s v="USADO"/>
    <m/>
    <s v="STAMITZ JOHANN. SINFONIA  PAST"/>
    <s v="ORAL OP 4. NO. 2 . RE MAYOR."/>
    <n v="36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81"/>
    <s v="USADO"/>
    <m/>
    <s v="DVORAK ANTONIN. SINFON═A  NO. "/>
    <s v="9 OP 95 .MI MENOR"/>
    <n v="37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82"/>
    <s v="USADO"/>
    <m/>
    <s v="RAVEL MAURICIO. BOLERO."/>
    <m/>
    <n v="37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83"/>
    <s v="USADO"/>
    <m/>
    <s v="SCHUMANN ROBERT. SINFONIA NO. "/>
    <s v="3 EN MI BEMOL RENANA OP 97"/>
    <s v="0372-1"/>
    <m/>
    <s v="DE"/>
    <n v="73010"/>
    <n v="73010"/>
    <s v="1-9-60-90-003"/>
    <s v="3-1-45-12"/>
    <n v="0"/>
    <n v="0"/>
    <x v="371"/>
    <d v="1999-06-30T00:00:00"/>
    <x v="0"/>
  </r>
  <r>
    <n v="241"/>
    <s v="9.1 ELEMENTOS MUSICALES"/>
    <n v="1622"/>
    <s v="PARTITURAS"/>
    <n v="1584"/>
    <s v="USADO"/>
    <m/>
    <s v="SHOSTAKOVICH DIMITRI. CONCIERT"/>
    <s v="O PIANO NO.1. OP 35"/>
    <n v="373"/>
    <m/>
    <s v="DE"/>
    <n v="7284.3"/>
    <n v="7284.3"/>
    <s v="1-9-60-90-003"/>
    <s v="3-1-45-12"/>
    <n v="0"/>
    <n v="0"/>
    <x v="372"/>
    <d v="1984-05-30T00:00:00"/>
    <x v="0"/>
  </r>
  <r>
    <n v="241"/>
    <s v="9.1 ELEMENTOS MUSICALES"/>
    <n v="1622"/>
    <s v="PARTITURAS"/>
    <n v="1585"/>
    <s v="USADO"/>
    <m/>
    <s v="MOSZKOWKI MORITZ/SCHMID ADOLF "/>
    <s v=".VALSE CELEBRE .OP 34. NO. 1"/>
    <n v="37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86"/>
    <s v="USADO"/>
    <m/>
    <s v="ROSSINI GIOACHINO. SEMIRAMIS. "/>
    <s v="OBERTURA."/>
    <n v="37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87"/>
    <s v="USADO"/>
    <m/>
    <s v="ATEHORTUA BLAS EMILIO. CONCIER"/>
    <s v="TO GROSSO EN SI MENOR."/>
    <n v="37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88"/>
    <s v="USADO"/>
    <m/>
    <s v="ZUMAQUE FRANCISCO. ZYNUH. SUIT"/>
    <s v="E."/>
    <n v="37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89"/>
    <s v="USADO"/>
    <m/>
    <s v="CHAIKOSKY PETER. SINFONIA NO. "/>
    <s v="4. OP 36. FA MENOR."/>
    <n v="37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90"/>
    <s v="USADO"/>
    <m/>
    <s v="IRINO YOSHIRO. SINFONIETA."/>
    <m/>
    <n v="37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91"/>
    <s v="USADO"/>
    <m/>
    <s v="AKUTAGAWA YASUSHI. TRIPTICO  N"/>
    <s v="O. 1."/>
    <n v="38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92"/>
    <s v="USADO"/>
    <m/>
    <s v="KOYANA KIYOSSHIGE. AINU NO UTA"/>
    <s v="-"/>
    <n v="38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93"/>
    <s v="USADO"/>
    <m/>
    <s v="LEËN ARGELIERS. CREADOR DEL HO"/>
    <s v="MBRE NUEVO. CANTATA"/>
    <n v="38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94"/>
    <s v="USADO"/>
    <m/>
    <s v="EGUES REMBERT. RECUENTO."/>
    <m/>
    <n v="38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95"/>
    <s v="USADO"/>
    <m/>
    <s v="ROSSINI G/P0ERRY HAROLD. LA ES"/>
    <s v="CALA DE SEDA. OBERTURA"/>
    <n v="38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96"/>
    <s v="USADO"/>
    <m/>
    <s v="HAYDN JOSEPH.  SINFONIA NO. 44"/>
    <s v=" . MI MENOR."/>
    <n v="38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97"/>
    <s v="USADO"/>
    <m/>
    <s v="MOZART WOLFGANG. DIVERTIMENTO "/>
    <s v="K 138. FA MAYOR"/>
    <n v="38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98"/>
    <s v="USADO"/>
    <m/>
    <s v="ALBRECHTSBERGER JOHANN. CONCIE"/>
    <s v="RTO  TROMBON . SIB MAYOR"/>
    <n v="38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599"/>
    <s v="USADO"/>
    <m/>
    <s v="MOZART WOLGANG. ADAGIO Y FUGA "/>
    <s v=". K 546. DO MENOR"/>
    <n v="38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00"/>
    <s v="USADO"/>
    <m/>
    <s v="MANDREDINI FRANCESCO. CONCIERT"/>
    <s v="O EN RE MAYOR"/>
    <n v="38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01"/>
    <s v="USADO"/>
    <m/>
    <s v="RAMEAU J PHILIP/FELIX MOTTI. B"/>
    <s v="ALLET SUITEL"/>
    <n v="39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02"/>
    <s v="USADO"/>
    <m/>
    <s v="STRAUSS RICAHRD/ JOHS BAEBBER."/>
    <s v="EL CABALLERO DE LA ROSA. OP 59"/>
    <n v="39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03"/>
    <s v="USADO"/>
    <m/>
    <s v="NICOLAI OTTO/CHAS. LAS ALEGRES"/>
    <s v=" COMADRES DE WINDSOR. OBERTURA"/>
    <n v="39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04"/>
    <s v="USADO"/>
    <m/>
    <s v="CARULLI FERNANDINI. CONCIERTO "/>
    <s v="GUITARRA Y  ORQUESTA CUERDAS."/>
    <n v="39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05"/>
    <s v="USADO"/>
    <m/>
    <s v="ROSE DAVID. HOLIDAY(DIA DE FIE"/>
    <s v="STA)"/>
    <n v="39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06"/>
    <s v="USADO"/>
    <m/>
    <s v="SACCHINI ANTONIO. EDIPO  A COL"/>
    <s v="ONO. OBERTURA-"/>
    <n v="39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07"/>
    <s v="USADO"/>
    <m/>
    <s v="BACH JOHANN L.OBERTURA SUITE ."/>
    <s v=" SOL MAYOR-"/>
    <n v="39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08"/>
    <s v="USADO"/>
    <m/>
    <s v="BAHC JOHANN SEBASTIAN. CANTATA"/>
    <s v=" NO. 147 : HERZ UND MUND UND -"/>
    <n v="39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09"/>
    <s v="USADO"/>
    <m/>
    <s v="MOZART WOLFGANG. SERENATA NO. "/>
    <s v="10. K 361 SIB MAYOR-"/>
    <n v="39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10"/>
    <s v="USADO"/>
    <m/>
    <s v="MILHAUD DARIUS. CONCERTINO  D "/>
    <s v="HIVER."/>
    <n v="39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11"/>
    <s v="USADO"/>
    <m/>
    <s v="MARCELLO BENNEDETTO. INTRODUCC"/>
    <s v="ION,  ARIA  Y PRESTO."/>
    <n v="40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12"/>
    <s v="USADO"/>
    <m/>
    <s v="COPLANN AARON. FANFARRIA PARA "/>
    <s v="EL HOMBRE COM┌N-"/>
    <n v="40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13"/>
    <s v="USADO"/>
    <m/>
    <s v="HANDEL G/MULLER. SUITE DE LA O"/>
    <s v="PERA RODRIGO-"/>
    <n v="40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14"/>
    <s v="USADO"/>
    <m/>
    <s v="NIELSEN CARL. PEQUEÐA SUITE. O"/>
    <s v="P 1."/>
    <n v="40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15"/>
    <s v="USADO"/>
    <m/>
    <s v="BOCHERINI LUIGI. QUINTETO NO. "/>
    <s v="1  RE MAYOR"/>
    <n v="40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16"/>
    <s v="USADO"/>
    <m/>
    <s v="BOCHERINI- QUINTETO  CDAS NO. "/>
    <s v="2 DO MAYOR LA RETIRADA DE MADR"/>
    <n v="40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17"/>
    <s v="USADO"/>
    <m/>
    <s v="WEBER ANTON. CONCIERTO VIOLIN "/>
    <s v="OP 24."/>
    <s v="0406-1"/>
    <m/>
    <s v="DE"/>
    <n v="1370"/>
    <n v="1370"/>
    <s v="1-9-60-90-003"/>
    <s v="3-1-45-12"/>
    <n v="0"/>
    <n v="0"/>
    <x v="373"/>
    <d v="1999-01-02T00:00:00"/>
    <x v="0"/>
  </r>
  <r>
    <n v="241"/>
    <s v="9.1 ELEMENTOS MUSICALES"/>
    <n v="1622"/>
    <s v="PARTITURAS"/>
    <n v="1618"/>
    <s v="USADO"/>
    <m/>
    <s v="HANDEL GEORGE. CONCIERTO PARA "/>
    <s v="ARPA EN SI BEMOL"/>
    <n v="40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19"/>
    <s v="USADO"/>
    <m/>
    <s v="BOCHERINNI L. QUINTETOS OP 13"/>
    <s v=". NO. 5. Y OP 20 NO. 4"/>
    <n v="40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20"/>
    <s v="USADO"/>
    <m/>
    <s v="READE PAUL. CONCIERTO FLAUTA Y"/>
    <s v=" ORQUESTA."/>
    <n v="409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621"/>
    <s v="USADO"/>
    <m/>
    <s v="LISZT FRANZ/MULLER. RAPSODIA H"/>
    <s v="UNGARA NO.2 . DO MENOR."/>
    <n v="41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22"/>
    <s v="USADO"/>
    <m/>
    <s v="KURI ALDANA MARIO. XILOFONIAS."/>
    <m/>
    <n v="41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23"/>
    <s v="USADO"/>
    <m/>
    <s v="KURI ALDANA MARIO. TRES PIEZAS"/>
    <s v="."/>
    <n v="41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24"/>
    <s v="USADO"/>
    <m/>
    <s v="ESCOBAR LUIS A. CONCIERTO GROS"/>
    <s v="SO PARA PIANO Y VIOLIN-"/>
    <n v="41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25"/>
    <s v="USADO"/>
    <m/>
    <s v="BACH JOHANN/STOKOWSKI LEO. KOM"/>
    <s v="N SUSSER  TOD-"/>
    <n v="41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26"/>
    <s v="USADO"/>
    <m/>
    <s v="BACH S/ORMANDY. CANTATA NO. 14"/>
    <s v="0. WACHET AUF RUFT UNS"/>
    <n v="41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27"/>
    <s v="USADO"/>
    <m/>
    <s v="HAYDN JOSEPH. SINFONIA NO. 98."/>
    <s v=" SIB MAYOR"/>
    <n v="41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28"/>
    <s v="USADO"/>
    <m/>
    <s v="GERSHWIN GEORGE. OBERTURA CUBA"/>
    <s v="NA-"/>
    <n v="41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29"/>
    <s v="USADO"/>
    <m/>
    <s v="KLATOVSKY RICHARD. CONCIERTO I"/>
    <s v="BERICO"/>
    <n v="41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30"/>
    <s v="USADO"/>
    <m/>
    <s v="GERSHWIN. GEORGE. CONCIERTO EN"/>
    <s v=" F PARA PIANO Y ORQUESTA-"/>
    <n v="41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31"/>
    <s v="USADO"/>
    <m/>
    <s v="GIULIANI MAURO. CONCIERTO  GUI"/>
    <s v="TARRA  EN FA"/>
    <n v="42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32"/>
    <s v="USADO"/>
    <m/>
    <s v="CARRIZOSA EDUARDO. KANTULE. VA"/>
    <s v="RIACIONES TIMBRICAS-"/>
    <n v="421"/>
    <m/>
    <s v="DE"/>
    <n v="443676.66"/>
    <n v="443676.66"/>
    <s v="1-9-60-90-003"/>
    <s v="3-1-45-12"/>
    <n v="0"/>
    <n v="0"/>
    <x v="374"/>
    <d v="1985-09-10T00:00:00"/>
    <x v="0"/>
  </r>
  <r>
    <n v="241"/>
    <s v="9.1 ELEMENTOS MUSICALES"/>
    <n v="1622"/>
    <s v="PARTITURAS"/>
    <n v="1633"/>
    <s v="USADO"/>
    <m/>
    <s v="BEETHOVEN L. SINFONIA NO. 5 . "/>
    <s v="OP 67.  DO MENOR."/>
    <n v="422"/>
    <m/>
    <s v="DE"/>
    <n v="283455.18"/>
    <n v="283455.18"/>
    <s v="1-9-60-90-003"/>
    <s v="3-1-45-12"/>
    <n v="0"/>
    <n v="0"/>
    <x v="363"/>
    <d v="1995-05-12T00:00:00"/>
    <x v="0"/>
  </r>
  <r>
    <n v="241"/>
    <s v="9.1 ELEMENTOS MUSICALES"/>
    <n v="1622"/>
    <s v="PARTITURAS"/>
    <n v="1634"/>
    <s v="USADO"/>
    <m/>
    <s v="BRAHMS JOHANNES. SINFONIA NO. "/>
    <s v="2 . OP 73. RE MAYOR"/>
    <n v="42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35"/>
    <s v="USADO"/>
    <m/>
    <s v="ZUMAQUE FRANCISCO. CANTOS DE M"/>
    <s v="ESCALITO"/>
    <n v="42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36"/>
    <s v="USADO"/>
    <m/>
    <s v="CARREÐO INOCENTE. LA SEIS CUER"/>
    <s v="DAS . SUITE-"/>
    <n v="42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37"/>
    <s v="USADO"/>
    <m/>
    <s v="ZUMAQUE FRANCISCO. SUITE PARA "/>
    <s v="QUINTETO DE VIENTOS-"/>
    <n v="42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38"/>
    <s v="USADO"/>
    <m/>
    <s v="RINCON JOSE A. DIME QUE HAY EN"/>
    <s v=" TUS OJOS. MADRIGAL -"/>
    <n v="42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39"/>
    <s v="USADO"/>
    <m/>
    <s v="PONCHIELLI. DANZA DE LAS HORAS"/>
    <s v=" DE LA GIOCONDA."/>
    <n v="42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40"/>
    <s v="USADO"/>
    <m/>
    <s v="RINCON JOS╔. SENSEMAYA CANTO P"/>
    <s v="ARA MATAR  UNA CULEBRA-RINCON"/>
    <n v="42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41"/>
    <s v="USADO"/>
    <m/>
    <s v="CARREÐO INOCENTE. QUINTETO."/>
    <m/>
    <n v="43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42"/>
    <s v="USADO"/>
    <m/>
    <s v="MONTAÐA GENTIL/ LEËN FERNANDO."/>
    <s v=" DIANA.  POLKA.-"/>
    <n v="431"/>
    <m/>
    <s v="DE"/>
    <n v="121404.03"/>
    <n v="121404.03"/>
    <s v="1-9-60-90-003"/>
    <s v="3-1-45-12"/>
    <n v="0"/>
    <n v="0"/>
    <x v="357"/>
    <d v="1986-05-27T00:00:00"/>
    <x v="0"/>
  </r>
  <r>
    <n v="241"/>
    <s v="9.1 ELEMENTOS MUSICALES"/>
    <n v="1622"/>
    <s v="PARTITURAS"/>
    <n v="1643"/>
    <s v="USADO"/>
    <m/>
    <s v="MORALES PEDRO/ATEHORTUA. REFLE"/>
    <s v="JOS. PASILLO."/>
    <n v="43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44"/>
    <s v="USADO"/>
    <m/>
    <s v="ZUMAQUE FRANCISCO. CYCLUS. COR"/>
    <s v="ALIBE - HOMENAJE- BALADA-"/>
    <n v="43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45"/>
    <s v="USADO"/>
    <m/>
    <s v="SIETE CANCIONES POPULARES ESPA"/>
    <s v="ÐOLAS"/>
    <n v="43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46"/>
    <s v="USADO"/>
    <m/>
    <s v="BRITTEN BENJAMIN. CANTICO. OP "/>
    <s v="51. ABRAHAM E ISAAC"/>
    <n v="43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47"/>
    <s v="USADO"/>
    <m/>
    <s v="EKLUND HANS. SINFONIA BREVE.  "/>
    <s v=" IN MEMORIAM"/>
    <n v="43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48"/>
    <s v="USADO"/>
    <m/>
    <s v="SCHUBERT FRANZ. MISA  NO. 2 . "/>
    <s v="D. 167 . SOL MAYOR.-"/>
    <n v="43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49"/>
    <s v="USADO"/>
    <m/>
    <s v="FALLA MANUEL DE. EL SOMBRERO D"/>
    <s v="E TRES PICOS."/>
    <n v="438"/>
    <m/>
    <s v="DE"/>
    <n v="7416.68"/>
    <n v="7416.68"/>
    <s v="1-9-60-90-003"/>
    <s v="3-1-45-12"/>
    <n v="0"/>
    <n v="0"/>
    <x v="375"/>
    <d v="1984-05-30T00:00:00"/>
    <x v="0"/>
  </r>
  <r>
    <n v="241"/>
    <s v="9.1 ELEMENTOS MUSICALES"/>
    <n v="1622"/>
    <s v="PARTITURAS"/>
    <n v="1650"/>
    <s v="USADO"/>
    <m/>
    <s v="BEETHOVEN LUDWING. SEPTETO. OP"/>
    <s v=" 20. MIB"/>
    <n v="43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51"/>
    <s v="USADO"/>
    <m/>
    <s v="BORODINE ALEXANDER. SINFONIA N"/>
    <s v="O. 2"/>
    <n v="44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52"/>
    <s v="USADO"/>
    <m/>
    <s v="GOUNOD CHARLES. PEQUEÐA SINFON"/>
    <s v="═A"/>
    <n v="44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53"/>
    <s v="USADO"/>
    <m/>
    <s v="TELEMANN GEORG. CONCIERTO VIOL"/>
    <s v="A.  SOL MAYOR.-"/>
    <n v="44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54"/>
    <s v="USADO"/>
    <m/>
    <s v="TELEMANN GEORGE. DON QUIJOTE S"/>
    <s v="UITE ."/>
    <n v="44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55"/>
    <s v="USADO"/>
    <m/>
    <s v="SIBELIUS JEAN. SINFONIA NO. 2 "/>
    <s v=".OP 43. RE MAYOR-"/>
    <n v="44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56"/>
    <s v="USADO"/>
    <m/>
    <s v="DVORAK ANTONIN. CONCIERTO VIOL"/>
    <s v="IN .OP 53. LA MENOR"/>
    <n v="44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57"/>
    <s v="USADO"/>
    <m/>
    <s v="DVORAK ANTONIN. SINFONIA NO.6 "/>
    <s v="OP 60. RE MAYOR-"/>
    <n v="44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58"/>
    <s v="USADO"/>
    <m/>
    <s v="BACH JOHAN SEBASTIAN. PEQUEÐOS"/>
    <s v=" PRELUDIOS Y FUGAS"/>
    <n v="44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59"/>
    <s v="USADO"/>
    <m/>
    <s v="BAX ARNOLD. SONATA  NO. 3 PARA"/>
    <s v=" VIOLIN Y PIANO."/>
    <n v="44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60"/>
    <s v="USADO"/>
    <m/>
    <s v="BRIDGE FRANK. TIS BUT A WEEK-"/>
    <m/>
    <n v="44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61"/>
    <s v="USADO"/>
    <m/>
    <s v="BRITTEN BENJAMIN. SERENATA OP "/>
    <n v="-31"/>
    <n v="45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62"/>
    <s v="USADO"/>
    <m/>
    <s v="BETTINELLI  B. DIVERTIMENTO PA"/>
    <s v="RA  PEQUEÐA ORQUESTA-"/>
    <n v="45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63"/>
    <s v="USADO"/>
    <m/>
    <s v="BACH CARL/STEINBERG MAX. CONCI"/>
    <s v="ERTO  RE MAYOR"/>
    <n v="45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64"/>
    <s v="USADO"/>
    <m/>
    <s v="MARCELLO BENEDETTO. CONCIERTO "/>
    <s v=" OBOE. DO MENOR"/>
    <n v="45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65"/>
    <s v="USADO"/>
    <m/>
    <s v="WILLIS ALEJANDRO/PINZON JESUS."/>
    <s v=" GALERON LLANERO. TEMA DEL AGU"/>
    <n v="45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66"/>
    <s v="USADO"/>
    <m/>
    <s v="LOCATELLI PIETRO. CONCIERTO GR"/>
    <s v="OSSO. OP 1. NO. 9. RE MAYOR"/>
    <n v="45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67"/>
    <s v="USADO"/>
    <m/>
    <s v="LANDA FABIO.  TRES PIEZAS CUBA"/>
    <s v="NAS"/>
    <n v="45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68"/>
    <s v="USADO"/>
    <m/>
    <s v="ALBINONI TOMASO/BONELLI. CONCI"/>
    <s v="ERTO. OP 5 NO. 7 RE MENOR."/>
    <n v="45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69"/>
    <s v="USADO"/>
    <m/>
    <s v="BLANCO JUAN. CONTRAPUNTO ESPAC"/>
    <s v="IAL 1-"/>
    <n v="45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70"/>
    <s v="USADO"/>
    <m/>
    <s v="ANGULO  HECTOR. TRIO PARA FLAU"/>
    <s v="TA VIOLIN Y PIANO"/>
    <n v="45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71"/>
    <s v="USADO"/>
    <m/>
    <s v="HAYN JOSEPH. CONCIERTO TROMPET"/>
    <s v="A MIB MAYOR"/>
    <n v="460"/>
    <m/>
    <s v="DE"/>
    <n v="5209.3599999999997"/>
    <n v="5209.3599999999997"/>
    <s v="1-9-60-90-003"/>
    <s v="3-1-45-12"/>
    <n v="0"/>
    <n v="0"/>
    <x v="376"/>
    <d v="1984-01-01T00:00:00"/>
    <x v="0"/>
  </r>
  <r>
    <n v="241"/>
    <s v="9.1 ELEMENTOS MUSICALES"/>
    <n v="1622"/>
    <s v="PARTITURAS"/>
    <n v="1672"/>
    <s v="USADO"/>
    <m/>
    <s v="BENAVIDES MANUEL. PRELUDIO Y F"/>
    <s v="UGA, PARA ORQUESTA CUERDAAS. B"/>
    <n v="461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673"/>
    <s v="USADO"/>
    <m/>
    <s v="BARRERA MORALES EUCLIDES. TEMA"/>
    <s v=" Y VARIACIONES."/>
    <n v="462"/>
    <m/>
    <s v="DE"/>
    <n v="1103673.4099999999"/>
    <n v="1103673.4099999999"/>
    <s v="1-9-60-90-003"/>
    <s v="3-1-45-12"/>
    <n v="0"/>
    <n v="0"/>
    <x v="377"/>
    <d v="1986-08-12T00:00:00"/>
    <x v="0"/>
  </r>
  <r>
    <n v="241"/>
    <s v="9.1 ELEMENTOS MUSICALES"/>
    <n v="1622"/>
    <s v="PARTITURAS"/>
    <n v="1674"/>
    <s v="USADO"/>
    <m/>
    <s v="MORALES PEDRO/GUTIERREZ. LEONI"/>
    <s v="LDE. PASILLO"/>
    <n v="46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75"/>
    <s v="USADO"/>
    <m/>
    <s v="DUKAS PAUL. LA PERI. FANFARRIA"/>
    <s v="#┐NOMBRE?"/>
    <n v="464"/>
    <m/>
    <s v="DE"/>
    <n v="485628.94"/>
    <n v="485628.94"/>
    <s v="1-9-60-90-003"/>
    <s v="3-1-45-12"/>
    <n v="0"/>
    <n v="0"/>
    <x v="378"/>
    <d v="1996-12-23T00:00:00"/>
    <x v="0"/>
  </r>
  <r>
    <n v="241"/>
    <s v="9.1 ELEMENTOS MUSICALES"/>
    <n v="1622"/>
    <s v="PARTITURAS"/>
    <n v="1676"/>
    <s v="USADO"/>
    <m/>
    <s v="PINZËN JESUS. HA NACIDO EL NIÐ"/>
    <s v="O"/>
    <n v="46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77"/>
    <s v="USADO"/>
    <m/>
    <s v="VIVALDI ANTONIO. LAS CUATRO ES"/>
    <s v="TACIONES"/>
    <n v="46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78"/>
    <s v="USADO"/>
    <m/>
    <s v="VERDI GIUSEPPI. LA TRAVIATA. B"/>
    <s v="RIBDIS, PARA VOCES, CORO MIXTO"/>
    <n v="467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679"/>
    <s v="USADO"/>
    <m/>
    <s v="TELEMAN GEORGE. CONCIERTO FLAU"/>
    <s v="TA LA MENOR-"/>
    <n v="46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80"/>
    <s v="USADO"/>
    <m/>
    <s v="VILLALPANDO ALBERTO. VARIACION"/>
    <s v="ES TIMBRICAS"/>
    <n v="46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81"/>
    <s v="USADO"/>
    <m/>
    <s v="PIAZOLLA ASTORTRES TANGOS DE S"/>
    <s v="ERIE DE TANGOS."/>
    <n v="470"/>
    <m/>
    <s v="DE"/>
    <n v="3425802.02"/>
    <n v="3425802.02"/>
    <s v="1-9-60-90-003"/>
    <s v="3-1-45-12"/>
    <n v="0"/>
    <n v="0"/>
    <x v="379"/>
    <d v="1987-10-28T00:00:00"/>
    <x v="0"/>
  </r>
  <r>
    <n v="241"/>
    <s v="9.1 ELEMENTOS MUSICALES"/>
    <n v="1622"/>
    <s v="PARTITURAS"/>
    <n v="1682"/>
    <s v="USADO"/>
    <m/>
    <s v="BEETHOVEN LUDWING. TRIO EN SOL"/>
    <s v="  MAYOR-"/>
    <n v="47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83"/>
    <s v="USADO"/>
    <m/>
    <s v="RAVEL MAURICIO. PAVANA PARA UN"/>
    <s v="A INFANTA DIFUNTA"/>
    <n v="47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84"/>
    <s v="USADO"/>
    <m/>
    <s v="STRAUSS JOHANN. EL DANUBIO AZU"/>
    <s v="L . VALSE .OP  34"/>
    <n v="47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85"/>
    <s v="USADO"/>
    <m/>
    <s v="MENDELSON FELIX. CONCIERTO  PI"/>
    <s v="ANO NO. 1.  OP 25 SOL MENOR-"/>
    <n v="47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86"/>
    <s v="USADO"/>
    <m/>
    <s v="BEETHOVEN LUDWIG. RONDINO. OP "/>
    <n v="146"/>
    <n v="47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87"/>
    <s v="USADO"/>
    <m/>
    <s v="BACH JOHANN SEBASTIAN. ARIOSO."/>
    <s v=" DEL CONCIERTO PIANO NO. 5. AR"/>
    <n v="47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88"/>
    <s v="USADO"/>
    <m/>
    <s v="CHAVES CARALOS. SINFONIA INDIA"/>
    <s v="."/>
    <n v="47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89"/>
    <s v="USADO"/>
    <m/>
    <s v="GEMINIANI FRANCESCO. CONCIERTO"/>
    <s v=" GROSSO. OP 3. NO.2. SOL MENOR"/>
    <n v="47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90"/>
    <s v="USADO"/>
    <m/>
    <s v="MARTUCCI GIUSEPPE. NOVELLETA. "/>
    <s v="OP 82."/>
    <n v="47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91"/>
    <s v="USADO"/>
    <m/>
    <s v="ZUMAQUE FRANCISCO. CENTRIFUGA "/>
    <s v="PARA GRUPO DE PERCUSION Y CUER"/>
    <n v="480"/>
    <m/>
    <s v="DE"/>
    <n v="68427.73"/>
    <n v="68427.73"/>
    <s v="1-9-60-90-003"/>
    <s v="3-1-45-12"/>
    <n v="0"/>
    <n v="0"/>
    <x v="380"/>
    <d v="1984-01-01T00:00:00"/>
    <x v="0"/>
  </r>
  <r>
    <n v="241"/>
    <s v="9.1 ELEMENTOS MUSICALES"/>
    <n v="1622"/>
    <s v="PARTITURAS"/>
    <n v="1692"/>
    <s v="USADO"/>
    <m/>
    <s v="SCHUBERT FRANZ. QUINTETO. OP 1"/>
    <s v="63. DO MAYOR"/>
    <n v="48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93"/>
    <s v="USADO"/>
    <m/>
    <s v="MENDELSSON FELIX. CANCIONES SI"/>
    <s v="N PALABRAS.  OP 19"/>
    <n v="48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94"/>
    <s v="USADO"/>
    <m/>
    <s v="SCHOENBERG ARNOLD. QUINTETO OP"/>
    <s v=" 26."/>
    <s v="0483-1"/>
    <m/>
    <s v="DE"/>
    <n v="20400"/>
    <n v="20400"/>
    <s v="1-9-60-90-003"/>
    <s v="3-1-45-12"/>
    <n v="0"/>
    <n v="0"/>
    <x v="381"/>
    <d v="1999-06-30T00:00:00"/>
    <x v="0"/>
  </r>
  <r>
    <n v="241"/>
    <s v="9.1 ELEMENTOS MUSICALES"/>
    <n v="1622"/>
    <s v="PARTITURAS"/>
    <n v="1695"/>
    <s v="USADO"/>
    <m/>
    <s v="RAMEAU JENA. PHILIPP. ACANTE E"/>
    <s v="T CEPHISE.  AIRE DE BALLET"/>
    <n v="48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96"/>
    <s v="USADO"/>
    <m/>
    <s v="CHAIKOSKY PETER. CAPRICHO ITAL"/>
    <s v="IANO OP 45-"/>
    <n v="48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97"/>
    <s v="USADO"/>
    <m/>
    <s v="HAYDN JOSEPH. CONCIERTO VIOLIN"/>
    <s v=" NO. 2. SOL MAYOR"/>
    <n v="48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98"/>
    <s v="USADO"/>
    <m/>
    <s v="MOZART WOLFGANG. PARTO PARTO D"/>
    <s v="E LA CLEMENCIA DE TITO"/>
    <n v="48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699"/>
    <s v="USADO"/>
    <m/>
    <s v="BAX ARNOLD. CUARTETO DE CUERDA"/>
    <s v="S EN SOL MAYOR"/>
    <n v="48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00"/>
    <s v="USADO"/>
    <m/>
    <s v="BORDA GERMAN. CUARTETO DE CUER"/>
    <s v="DAS (CUATRO MICROESTRUCTURAS)-"/>
    <n v="489"/>
    <m/>
    <s v="DE"/>
    <n v="2088199.03"/>
    <n v="2088199.03"/>
    <s v="1-9-60-90-003"/>
    <s v="3-1-45-12"/>
    <n v="0"/>
    <n v="0"/>
    <x v="382"/>
    <d v="1996-11-26T00:00:00"/>
    <x v="0"/>
  </r>
  <r>
    <n v="241"/>
    <s v="9.1 ELEMENTOS MUSICALES"/>
    <n v="1622"/>
    <s v="PARTITURAS"/>
    <n v="1701"/>
    <s v="USADO"/>
    <m/>
    <s v="ROZO CONTRERAS JOS╔. SUITE. TI"/>
    <s v="ERRA COLOMBIANA"/>
    <n v="49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02"/>
    <s v="USADO"/>
    <m/>
    <s v="ROZO CONTRERAS JOS╔. BURLESCA."/>
    <m/>
    <n v="49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03"/>
    <s v="USADO"/>
    <m/>
    <s v="DONIZETTI GAETANO. DON PASCUAL"/>
    <s v="  OBERTURA. ORQUESTA. DONIZET"/>
    <n v="49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04"/>
    <s v="USADO"/>
    <m/>
    <s v="ZUMAQUE FRANCISCO. MISA SACERD"/>
    <s v="OTALIS"/>
    <n v="49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05"/>
    <s v="USADO"/>
    <m/>
    <s v="SAINT SAENZ CAMILE. INTRODUCCI"/>
    <s v="ON Y RONDO CAPRICHOSO. OP 28."/>
    <n v="49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06"/>
    <s v="USADO"/>
    <m/>
    <s v="DAENS HENDRIK. LEUTIGE FUGA"/>
    <m/>
    <n v="49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07"/>
    <s v="USADO"/>
    <m/>
    <s v="TEPPA CARLOS. SINFONIA NO. 3"/>
    <m/>
    <n v="49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08"/>
    <s v="USADO"/>
    <m/>
    <s v="RIMSKY  K NICOLAI. SINFONIETA "/>
    <s v="SOBRE TEMAS RUSOS. OP 31"/>
    <n v="49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09"/>
    <s v="USADO"/>
    <m/>
    <s v="MOZART WOLFGANG. SINFONIA  CON"/>
    <s v="CERTANTE  K 297. MIB MAYOR"/>
    <n v="49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10"/>
    <s v="USADO"/>
    <m/>
    <s v="MOZART WOLFGANG. BODAS DE FIGA"/>
    <s v="RO. VOICE SAPETE PARA VOZ"/>
    <n v="499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711"/>
    <s v="USADO"/>
    <m/>
    <s v="BIZET GEORGE. CARMEN. HABANERA"/>
    <s v=" , PARA VOZ."/>
    <n v="500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712"/>
    <s v="USADO"/>
    <m/>
    <s v="STARK . ESTUDIOS VIRTUOSOS PAR"/>
    <s v="A CLARINETE OP 51. LIBRO 1"/>
    <n v="50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13"/>
    <s v="USADO"/>
    <m/>
    <s v="CAMPUZANO. EJEMPLOS DID┴CTICOS"/>
    <s v=" PARA ILUSTRAR INSTRUMENTOS-CA"/>
    <n v="50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14"/>
    <s v="USADO"/>
    <m/>
    <s v="VIVALDI  ANTONIO.  CONCIERTO F"/>
    <s v="LAUTA. OP. 10. NO. 1 FA MAYOR."/>
    <n v="50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15"/>
    <s v="USADO"/>
    <m/>
    <s v="LISZT FRANK. UNGARISCHE RHAPSO"/>
    <s v="DIE"/>
    <n v="50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16"/>
    <s v="USADO"/>
    <m/>
    <s v="COMPUTADOR DE ESCRITORIO"/>
    <m/>
    <m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17"/>
    <s v="USADO"/>
    <m/>
    <s v="ROSSINO GIOACHINO/CHAS J. ROBE"/>
    <s v="RT. SEMIRAMIS. OBERTURA."/>
    <n v="50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18"/>
    <s v="USADO"/>
    <m/>
    <s v="STRAUSS JOHANN/BORCH GASTON. V"/>
    <s v="INO, MUJERES Y CANCIËN."/>
    <n v="50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19"/>
    <s v="USADO"/>
    <m/>
    <s v="MAYERBER GIACOMO/ATZLER RICH. "/>
    <s v="STRUENSSE.  OBERTURA."/>
    <n v="50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20"/>
    <s v="USADO"/>
    <m/>
    <s v="MASCANINI  PIETRO/ALBISI GIOVA"/>
    <s v="NI. LAS MASCARAS. OBERTURA."/>
    <n v="50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21"/>
    <s v="USADO"/>
    <m/>
    <s v="ALBERNIZ ISAAC. GRANADA DE LA "/>
    <s v="SUITTE ESPAÐOLA-"/>
    <n v="51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22"/>
    <s v="USADO"/>
    <m/>
    <s v="PUCCINI GIACOMO/TAVAN EMIL. PR"/>
    <s v="IMERA FANTASIA DE LA BOHEMIA."/>
    <n v="51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23"/>
    <s v="USADO"/>
    <m/>
    <s v="FLOTOW FRIEDRICH/SALABERT.  AL"/>
    <s v="ESSANDRO STRADELLA. OBERTURA."/>
    <n v="51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24"/>
    <s v="USADO"/>
    <m/>
    <s v="ZIMBALLIST EFREM/ARTOOK L. SUI"/>
    <s v="TE DE DANZAS. OP 98.-"/>
    <n v="51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25"/>
    <s v="USADO"/>
    <m/>
    <s v="SERRANO JOSE/ SALABERT.  LA FA"/>
    <s v="RRUCA . DANZA DE ALMA DE DIOS."/>
    <n v="51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26"/>
    <s v="USADO"/>
    <m/>
    <s v="BARROS JOSE/ ZUMAQUE FRANCISCO"/>
    <s v=".  LA LLORONA LOCA."/>
    <n v="515"/>
    <m/>
    <s v="DE"/>
    <n v="76153.61"/>
    <n v="76153.61"/>
    <s v="1-9-60-90-003"/>
    <s v="3-1-45-12"/>
    <n v="0"/>
    <n v="0"/>
    <x v="383"/>
    <d v="1984-01-01T00:00:00"/>
    <x v="0"/>
  </r>
  <r>
    <n v="241"/>
    <s v="9.1 ELEMENTOS MUSICALES"/>
    <n v="1622"/>
    <s v="PARTITURAS"/>
    <n v="1727"/>
    <s v="USADO"/>
    <m/>
    <s v="BARROS JOSE/ZUMAQUE FRANCISCO."/>
    <s v=" LA PAVA. BARROS"/>
    <n v="516"/>
    <m/>
    <s v="DE"/>
    <n v="24280.9"/>
    <n v="24280.9"/>
    <s v="1-9-60-90-003"/>
    <s v="3-1-45-12"/>
    <n v="0"/>
    <n v="0"/>
    <x v="384"/>
    <d v="1984-01-01T00:00:00"/>
    <x v="0"/>
  </r>
  <r>
    <n v="241"/>
    <s v="9.1 ELEMENTOS MUSICALES"/>
    <n v="1622"/>
    <s v="PARTITURAS"/>
    <n v="1728"/>
    <s v="USADO"/>
    <m/>
    <s v="ZUMAQUE FRANCISCO.  JUANITA"/>
    <m/>
    <n v="51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29"/>
    <s v="USADO"/>
    <m/>
    <s v="ZUMAQUE FRANCISCO. MUSICA PARA"/>
    <s v=" UNA COSMOGON═A. MITOLOGIA CHI"/>
    <n v="51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30"/>
    <s v="USADO"/>
    <m/>
    <s v="BEDOYA SAMUEL.  LA PERRA BAYA "/>
    <s v="DE DOCE TIENTOS DE LA TIERRA L"/>
    <n v="51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31"/>
    <s v="USADO"/>
    <m/>
    <s v="PINEDA DUQUE ROBERTO. HIMNO DE"/>
    <s v=" BOGOTA-"/>
    <n v="520"/>
    <m/>
    <s v="DE"/>
    <n v="108160.08"/>
    <n v="108160.08"/>
    <s v="1-9-60-90-003"/>
    <s v="3-1-45-12"/>
    <n v="0"/>
    <n v="0"/>
    <x v="385"/>
    <d v="1987-11-20T00:00:00"/>
    <x v="0"/>
  </r>
  <r>
    <n v="241"/>
    <s v="9.1 ELEMENTOS MUSICALES"/>
    <n v="1622"/>
    <s v="PARTITURAS"/>
    <n v="1732"/>
    <s v="USADO"/>
    <m/>
    <s v="BERMUDEZ LUCHO/TOVAR ALEX. KAL"/>
    <s v="AMARY"/>
    <n v="521"/>
    <m/>
    <s v="DE"/>
    <n v="1957916.49"/>
    <n v="1957916.49"/>
    <s v="1-9-60-90-003"/>
    <s v="3-1-45-12"/>
    <n v="0"/>
    <n v="0"/>
    <x v="386"/>
    <d v="1984-01-01T00:00:00"/>
    <x v="0"/>
  </r>
  <r>
    <n v="241"/>
    <s v="9.1 ELEMENTOS MUSICALES"/>
    <n v="1622"/>
    <s v="PARTITURAS"/>
    <n v="1733"/>
    <s v="USADO"/>
    <m/>
    <s v="BRITTEN BENJAMIN. GUIA ORQUEST"/>
    <s v="AL  PARA LA JUVENTUD"/>
    <n v="522"/>
    <m/>
    <s v="DE"/>
    <n v="7284.3"/>
    <n v="7284.3"/>
    <s v="1-9-60-90-003"/>
    <s v="3-1-45-12"/>
    <n v="0"/>
    <n v="0"/>
    <x v="372"/>
    <d v="1984-05-30T00:00:00"/>
    <x v="0"/>
  </r>
  <r>
    <n v="241"/>
    <s v="9.1 ELEMENTOS MUSICALES"/>
    <n v="1622"/>
    <s v="PARTITURAS"/>
    <n v="1734"/>
    <s v="USADO"/>
    <m/>
    <s v="MOZART WOLFGANG.  CONCIERTO  P"/>
    <s v="IANO NO. 23.  KV 488. LA MAYOR"/>
    <n v="52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35"/>
    <s v="USADO"/>
    <m/>
    <s v="BRAHMS JOHANES. FESTIVAL ACADE"/>
    <s v="MICO. OBERTURA."/>
    <n v="52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36"/>
    <s v="USADO"/>
    <m/>
    <s v="ESTEVEZ ANTONIO. CONCIERTO PAR"/>
    <s v="A ORQUESTA"/>
    <n v="52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37"/>
    <s v="USADO"/>
    <m/>
    <s v="ALBINONI TOMASO/WOJCIECCHOWS. "/>
    <s v="CONCIERTO TROMPETA DO MAYOR-AL"/>
    <n v="52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38"/>
    <s v="USADO"/>
    <m/>
    <s v="SCHUBERT FRANZ. SINFONIA NO.9."/>
    <s v="  D. 944. DO MAYOR-"/>
    <n v="52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39"/>
    <s v="USADO"/>
    <m/>
    <s v="HINDEMITH  PAUL. LOS 'CUATRO T"/>
    <s v="EMPERAMENTOS  Ë TEMA Y VARIACI"/>
    <n v="52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40"/>
    <s v="USADO"/>
    <m/>
    <s v="MOZART WOLFGANG. SINFONIA NO. "/>
    <s v="25 . K 183. SOL MENOR"/>
    <n v="52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41"/>
    <s v="USADO"/>
    <m/>
    <s v="TORRES  ZULETA LUIS. PARATONAL"/>
    <s v=" NO. 2"/>
    <n v="53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42"/>
    <s v="USADO"/>
    <m/>
    <s v="TELEMANN GEORGE. CONCIERTO TRO"/>
    <s v="MPETA  EN DO  MAYOR-"/>
    <n v="53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43"/>
    <s v="USADO"/>
    <m/>
    <s v="SINDICI ORESTE/ROZO CONTRERAS."/>
    <s v=" HIMNO NACIONAL DE COLOMBIA.-S"/>
    <n v="532"/>
    <m/>
    <s v="DE"/>
    <n v="81671.95"/>
    <n v="81671.95"/>
    <s v="1-9-60-90-003"/>
    <s v="3-1-45-12"/>
    <n v="0"/>
    <n v="0"/>
    <x v="387"/>
    <d v="1990-11-28T00:00:00"/>
    <x v="0"/>
  </r>
  <r>
    <n v="241"/>
    <s v="9.1 ELEMENTOS MUSICALES"/>
    <n v="1622"/>
    <s v="PARTITURAS"/>
    <n v="1744"/>
    <s v="USADO"/>
    <m/>
    <s v="STRAVINSKY IGOR. PAJARO DE FUE"/>
    <s v="GO. BALLET .(VERSIËN 1910)-"/>
    <n v="53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45"/>
    <s v="USADO"/>
    <m/>
    <s v="SCHUMANN ROBERT.  INTRODUCCIËN"/>
    <s v=" Y ALLEGRO APASIONATO.-"/>
    <n v="53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46"/>
    <s v="USADO"/>
    <m/>
    <s v="PUCCINI GIACOMO. MADAME BUTTER"/>
    <s v="FLY. CORO MUDO."/>
    <n v="535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747"/>
    <s v="USADO"/>
    <m/>
    <s v="MOZART  WOLFGANG. CONCIERTO CO"/>
    <s v="RNO  NO. 2. K .417. MIB MAYOR."/>
    <n v="53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48"/>
    <s v="USADO"/>
    <m/>
    <s v="BRICEÐO ARNULFO/DESCONOCIDO. A"/>
    <s v="Y MI LLANURA. PASAJE"/>
    <n v="53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49"/>
    <s v="USADO"/>
    <m/>
    <s v="ATEHORTUA BLAS EMILIO. CONCERT"/>
    <s v="INO PARA CUERDAS"/>
    <n v="53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50"/>
    <s v="USADO"/>
    <m/>
    <s v="PROKOFIEV SERGUEI. CONCIERTO P"/>
    <s v="IANO NO.3 OP 26 DO MAYOR."/>
    <n v="53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51"/>
    <s v="USADO"/>
    <m/>
    <s v="CHOPIN FREDERIC. CONCIERTO PAR"/>
    <s v="A PIANO NO. 1. RE MENOR. OP 11"/>
    <n v="540"/>
    <m/>
    <s v="DE"/>
    <n v="162771.72"/>
    <n v="162771.72"/>
    <s v="1-9-60-90-003"/>
    <s v="3-1-45-12"/>
    <n v="0"/>
    <n v="0"/>
    <x v="388"/>
    <d v="1996-12-23T00:00:00"/>
    <x v="0"/>
  </r>
  <r>
    <n v="241"/>
    <s v="9.1 ELEMENTOS MUSICALES"/>
    <n v="1622"/>
    <s v="PARTITURAS"/>
    <n v="1752"/>
    <s v="USADO"/>
    <m/>
    <s v="SHOSTAKOVICH DIMITRI. GLORIA."/>
    <m/>
    <n v="54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53"/>
    <s v="USADO"/>
    <m/>
    <s v="CHAIKOSKY PETER. SERENATA. OP "/>
    <s v="48."/>
    <n v="54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54"/>
    <s v="USADO"/>
    <m/>
    <s v="BORDA GERMAN. ORQUESTAL DE CAM"/>
    <s v="ARA"/>
    <n v="54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55"/>
    <s v="USADO"/>
    <m/>
    <s v="BORDA GERMAN. ESTUDIOS PARA IN"/>
    <s v="STRUMENTOS DE COBRES"/>
    <n v="54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56"/>
    <s v="USADO"/>
    <m/>
    <s v="MOZART WOLFGANG. DIVERTIMENTO "/>
    <s v="NO. 11. K251 RE MAYOR"/>
    <n v="54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57"/>
    <s v="USADO"/>
    <m/>
    <s v="ATEHORTUA BLAS EMILIO. PARTITA"/>
    <s v=" NO. 72 ."/>
    <n v="546"/>
    <m/>
    <s v="DE"/>
    <n v="620264.4"/>
    <n v="620264.4"/>
    <s v="1-9-60-90-003"/>
    <s v="3-1-45-12"/>
    <n v="0"/>
    <n v="0"/>
    <x v="389"/>
    <d v="1984-01-01T00:00:00"/>
    <x v="0"/>
  </r>
  <r>
    <n v="241"/>
    <s v="9.1 ELEMENTOS MUSICALES"/>
    <n v="1622"/>
    <s v="PARTITURAS"/>
    <n v="1758"/>
    <s v="USADO"/>
    <m/>
    <s v="TOMASI HENRY. CONCIERTO CAMPES"/>
    <s v="TRE"/>
    <n v="54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59"/>
    <s v="USADO"/>
    <m/>
    <s v="BERGSMA WILLIANS. CONCIERTO PA"/>
    <s v="RA  INSTRUMENTOS DE VIENTO"/>
    <n v="54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60"/>
    <s v="USADO"/>
    <m/>
    <s v="BARBER SAMUEL. MUSICA DE VERAN"/>
    <s v="O-"/>
    <n v="54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61"/>
    <s v="USADO"/>
    <m/>
    <s v="WUORINEN CHARLES. MOVIMIENTO-"/>
    <m/>
    <n v="55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62"/>
    <s v="USADO"/>
    <m/>
    <s v="FINE IRVENG. PARTITA."/>
    <m/>
    <n v="55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63"/>
    <s v="USADO"/>
    <m/>
    <s v="STRAVINSKY IGOR. EL PAJARO DE "/>
    <s v="FUEGO(VERSIËN 1945). SUITE-"/>
    <n v="552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764"/>
    <s v="USADO"/>
    <m/>
    <s v="ARNOLD MALCOLN. THREE SHANTIES"/>
    <s v="."/>
    <n v="55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65"/>
    <s v="USADO"/>
    <m/>
    <s v="TOMASI HENRY. VARIACIONES PARA"/>
    <s v=" QUINTETO DE VIENTOS-"/>
    <n v="55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66"/>
    <s v="USADO"/>
    <m/>
    <s v="BOZZA EUGENE. VARIACIONES SOBR"/>
    <s v="E UN TEMA LIBRE-"/>
    <n v="55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67"/>
    <s v="USADO"/>
    <m/>
    <s v="NIELSEM CARL. QUINTETO OP 43"/>
    <m/>
    <n v="55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68"/>
    <s v="USADO"/>
    <m/>
    <s v="HINDEMITH PAUL. PEQUEÐA MUSICA"/>
    <s v=" DE CAMARA. OP 24 NO. 2.-"/>
    <n v="55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69"/>
    <s v="USADO"/>
    <m/>
    <s v="GENZMER HARALD.  QUINTETO VIEN"/>
    <s v="TOS."/>
    <n v="55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70"/>
    <s v="USADO"/>
    <m/>
    <s v="SCHULLER GENTHER.  QUINTETO  V"/>
    <s v="IENTOS."/>
    <n v="55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71"/>
    <s v="USADO"/>
    <m/>
    <s v="MULLER PETER. QUINTETO NO. 1. "/>
    <s v="MIB"/>
    <n v="56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72"/>
    <s v="USADO"/>
    <m/>
    <s v="BARTHE A. PASACALLE."/>
    <m/>
    <n v="56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73"/>
    <s v="USADO"/>
    <m/>
    <s v="FORTNER WOLFGANG. CINCO BAGATE"/>
    <s v="LAS."/>
    <n v="56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74"/>
    <s v="USADO"/>
    <m/>
    <s v="ETLER ALVIN. QUINTETO VIENTOS "/>
    <s v="NO. 2."/>
    <n v="56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75"/>
    <s v="USADO"/>
    <m/>
    <s v="DANZI FRANZ. QUINTETO. OP 56. "/>
    <s v=" NO. 2"/>
    <n v="564"/>
    <m/>
    <s v="DE"/>
    <n v="4414.6400000000003"/>
    <n v="4414.6400000000003"/>
    <s v="1-9-60-90-003"/>
    <s v="3-1-45-12"/>
    <n v="0"/>
    <n v="0"/>
    <x v="368"/>
    <d v="1984-01-01T00:00:00"/>
    <x v="0"/>
  </r>
  <r>
    <n v="241"/>
    <s v="9.1 ELEMENTOS MUSICALES"/>
    <n v="1622"/>
    <s v="PARTITURAS"/>
    <n v="1776"/>
    <s v="USADO"/>
    <m/>
    <s v="FRANCAIX JEAN. QUINTETO VIENTO"/>
    <s v="S"/>
    <n v="56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77"/>
    <s v="USADO"/>
    <m/>
    <s v="BORDA GERMAN. MACROESTRUCTURAS"/>
    <m/>
    <n v="566"/>
    <m/>
    <s v="DE"/>
    <n v="1309214.47"/>
    <n v="1309214.47"/>
    <s v="1-9-60-90-003"/>
    <s v="3-1-45-12"/>
    <n v="0"/>
    <n v="0"/>
    <x v="390"/>
    <d v="1995-12-28T00:00:00"/>
    <x v="0"/>
  </r>
  <r>
    <n v="241"/>
    <s v="9.1 ELEMENTOS MUSICALES"/>
    <n v="1622"/>
    <s v="PARTITURAS"/>
    <n v="1778"/>
    <s v="USADO"/>
    <m/>
    <s v="WELLESZ EGON. SUITE OP  73"/>
    <m/>
    <n v="56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79"/>
    <s v="USADO"/>
    <m/>
    <s v="DAHL INGOLF. ALLEGRO  Y ARIOSO"/>
    <m/>
    <n v="56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80"/>
    <s v="USADO"/>
    <m/>
    <s v="CHAIKOSKY PETER. CONCIERTO  VI"/>
    <s v="OLIN. OP 35. RE MAYOR"/>
    <n v="569"/>
    <m/>
    <s v="DE"/>
    <n v="228382.87"/>
    <n v="228382.87"/>
    <s v="1-9-60-90-003"/>
    <s v="3-1-45-12"/>
    <n v="0"/>
    <n v="0"/>
    <x v="367"/>
    <d v="1996-12-23T00:00:00"/>
    <x v="0"/>
  </r>
  <r>
    <n v="241"/>
    <s v="9.1 ELEMENTOS MUSICALES"/>
    <n v="1622"/>
    <s v="PARTITURAS"/>
    <n v="1781"/>
    <s v="USADO"/>
    <m/>
    <s v="BEDOYA SAMUEL. CONTRAPUNTEO-"/>
    <m/>
    <n v="57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82"/>
    <s v="USADO"/>
    <m/>
    <s v="ANËNIMO/BEDOYA SAMUEL. QUITAPE"/>
    <s v="SARES AIRE LLANERO."/>
    <n v="57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83"/>
    <s v="USADO"/>
    <m/>
    <s v="ATEHORTUA BLAS EMILIO. CONCERT"/>
    <s v="ANTE  OP 35."/>
    <n v="57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84"/>
    <s v="USADO"/>
    <m/>
    <s v="ATEHORTUA BLAS EMILIO. APU INK"/>
    <s v="A ATAWALPA- MAN"/>
    <n v="57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85"/>
    <s v="USADO"/>
    <m/>
    <s v="BACH JOHANN SEBASTIAN. CONCIER"/>
    <s v="TO CLAVECIN  NO. 1.  1052-"/>
    <n v="57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86"/>
    <s v="USADO"/>
    <m/>
    <s v="CHAIKOSKY PETER. CONCIERTO PAR"/>
    <s v="A PIANO NO. 1 OP 23 SIB MAYOR-"/>
    <n v="575"/>
    <m/>
    <s v="DE"/>
    <n v="208592.51"/>
    <n v="208592.51"/>
    <s v="1-9-60-90-003"/>
    <s v="3-1-45-12"/>
    <n v="0"/>
    <n v="0"/>
    <x v="391"/>
    <d v="1996-12-23T00:00:00"/>
    <x v="0"/>
  </r>
  <r>
    <n v="241"/>
    <s v="9.1 ELEMENTOS MUSICALES"/>
    <n v="1622"/>
    <s v="PARTITURAS"/>
    <n v="1787"/>
    <s v="USADO"/>
    <m/>
    <s v="ATEHORTUA BLAS EMILIO. JUBILEO"/>
    <s v=" 78. OP 80"/>
    <n v="57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88"/>
    <s v="USADO"/>
    <m/>
    <s v="ATEHORTUA BLAS EMILIO. CONCIER"/>
    <s v="TO PARA TIMBALES Y ORQUESTA OP"/>
    <n v="57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89"/>
    <s v="USADO"/>
    <m/>
    <s v="BACH JOHANN SEBASTIAN. CONCERT"/>
    <s v="O BRANDERBURGUES NO. 6"/>
    <n v="578"/>
    <m/>
    <s v="DE"/>
    <n v="101538.05"/>
    <n v="101538.05"/>
    <s v="1-9-60-90-003"/>
    <s v="3-1-45-12"/>
    <n v="0"/>
    <n v="0"/>
    <x v="392"/>
    <d v="1984-01-01T00:00:00"/>
    <x v="0"/>
  </r>
  <r>
    <n v="241"/>
    <s v="9.1 ELEMENTOS MUSICALES"/>
    <n v="1622"/>
    <s v="PARTITURAS"/>
    <n v="1790"/>
    <s v="USADO"/>
    <m/>
    <s v="KURKA ROBERT. EL BUEN SOLDADO "/>
    <s v="SCHWEIK."/>
    <n v="57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91"/>
    <s v="USADO"/>
    <m/>
    <s v="RUBIANO JORGE/PINZËN JES┌S. BO"/>
    <s v="GOT┴ COMICO. PASILLO."/>
    <n v="58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92"/>
    <s v="USADO"/>
    <m/>
    <s v="MALDONADO EDUARDO/PINZËN JES┌S"/>
    <s v=". BOGOT┴ SOCIAL. PASILLO."/>
    <n v="58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93"/>
    <s v="USADO"/>
    <m/>
    <s v="ROZO MANRIQUE CARLOS/PINZON JE"/>
    <s v="SUS. ALMA BOGOTANA. BAMBUCO.-R"/>
    <n v="58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94"/>
    <s v="USADO"/>
    <m/>
    <s v="TUCCI TERIG/PINZËN JES┌SANITA "/>
    <s v="LA BOGOTANITA. PASILLO."/>
    <n v="58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95"/>
    <s v="USADO"/>
    <m/>
    <s v="ROMERO ROCARDO PINZON JESUS BO"/>
    <s v="GOTA. PASILLO.-"/>
    <n v="58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96"/>
    <s v="USADO"/>
    <m/>
    <s v="MASCAGNI. CAVALLERIA RUSTICANA"/>
    <s v=". INTERMEZZO PARA ORQUESTA."/>
    <n v="58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97"/>
    <s v="USADO"/>
    <m/>
    <s v="FLOREZ C ALBERTO/ PINZËN JESUS"/>
    <s v=".BOGOTA. PASILLO. CANCIËN"/>
    <n v="58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798"/>
    <s v="USADO"/>
    <m/>
    <s v="CALVO LUIS /PINZON JESUS.ADIOS"/>
    <s v=" A BOGOT┴-"/>
    <n v="587"/>
    <m/>
    <s v="DE"/>
    <n v="222942.09"/>
    <n v="222942.09"/>
    <s v="1-9-60-90-003"/>
    <s v="3-1-45-12"/>
    <n v="0"/>
    <n v="0"/>
    <x v="195"/>
    <d v="1984-01-01T00:00:00"/>
    <x v="0"/>
  </r>
  <r>
    <n v="241"/>
    <s v="9.1 ELEMENTOS MUSICALES"/>
    <n v="1622"/>
    <s v="PARTITURAS"/>
    <n v="1799"/>
    <s v="USADO"/>
    <m/>
    <s v="CORTES CARLOS/PINZON JESUS. EL"/>
    <s v=" GLAXO BOGOTANO-"/>
    <n v="58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00"/>
    <s v="USADO"/>
    <m/>
    <s v="LIEVANO/PINZËN JESUS. MARCHA B"/>
    <s v="OGOTA FUTURO"/>
    <n v="58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01"/>
    <s v="USADO"/>
    <m/>
    <s v="RENDON GUILLERMOO. ATMOSFERA Y"/>
    <s v=" VARIACIONES"/>
    <n v="59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02"/>
    <s v="USADO"/>
    <m/>
    <s v="MOJICA MESA RAUL. TRANSPARENCI"/>
    <s v="AS CHIBCHAS"/>
    <n v="59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03"/>
    <s v="USADO"/>
    <m/>
    <s v="BORDA GERMAN. ESPACIOS"/>
    <m/>
    <n v="59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04"/>
    <s v="USADO"/>
    <m/>
    <s v="PINZON JESUS.TRIPARTITA PARA C"/>
    <s v="UERDAS"/>
    <n v="59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05"/>
    <s v="USADO"/>
    <m/>
    <s v="BERMUDEZ LUCHO/ZUMAQUE FRANCIS"/>
    <s v="CO. DOBLE CERO.DANZAETA."/>
    <n v="59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06"/>
    <s v="USADO"/>
    <m/>
    <s v="MOZART WILFGANG. DIVERTIMENTO "/>
    <s v="K136. RE MENOR"/>
    <n v="59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07"/>
    <s v="USADO"/>
    <m/>
    <s v="UÐUCUPI(SEUDONIMO) PEGASO. INV"/>
    <s v="ENSIËN-"/>
    <n v="59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08"/>
    <s v="USADO"/>
    <m/>
    <s v="BIZET GEORGE. CARMEN. SEGUIDIL"/>
    <s v="LA,  PARA VOZ."/>
    <n v="597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809"/>
    <s v="USADO"/>
    <m/>
    <s v="ASURAUCETUR(SEUDONIMO). EFIGEN"/>
    <s v="IA"/>
    <n v="59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10"/>
    <s v="USADO"/>
    <m/>
    <s v="AVATAR (SEUDONIMO). TRIADA PAR"/>
    <s v="A UN SER"/>
    <n v="59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11"/>
    <s v="USADO"/>
    <m/>
    <s v="AÐEZ JORGE. OBRAS MUSICALES PA"/>
    <s v="RA VOZ Y PIANO."/>
    <n v="60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12"/>
    <s v="USADO"/>
    <m/>
    <s v="DESCONOCIDO. SUITE COLOMBIANA"/>
    <m/>
    <n v="60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13"/>
    <s v="USADO"/>
    <m/>
    <s v="VERDI. NABUCCO. VA PENSIERO. C"/>
    <s v="ORO DE LOS ESCLAVOS EBREOS."/>
    <n v="60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14"/>
    <s v="USADO"/>
    <m/>
    <s v="TUCCI TERIG/PINZON JES┌S. BOGO"/>
    <s v="T┴.  PASILLO.PARA ORQUESTA"/>
    <n v="60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15"/>
    <s v="USADO"/>
    <m/>
    <s v="ESCOBAR LUIS A. PEQUEÐA SINFON"/>
    <s v="IA NO. 3 PARA ORQUESTA DE CUER"/>
    <n v="60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16"/>
    <s v="USADO"/>
    <m/>
    <s v="ESCOBAR LUIS ANTONIO.CONCIERTO"/>
    <s v="  FLAUTA Y ORQUESTA"/>
    <n v="60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17"/>
    <s v="USADO"/>
    <m/>
    <s v="LEËN  FERRO JAIME. RAPSODIA AN"/>
    <s v="DINA"/>
    <n v="606"/>
    <m/>
    <s v="DE"/>
    <n v="396373.08"/>
    <n v="396373.08"/>
    <s v="1-9-60-90-003"/>
    <s v="3-1-45-12"/>
    <n v="0"/>
    <n v="0"/>
    <x v="393"/>
    <d v="1996-04-01T00:00:00"/>
    <x v="0"/>
  </r>
  <r>
    <n v="241"/>
    <s v="9.1 ELEMENTOS MUSICALES"/>
    <n v="1622"/>
    <s v="PARTITURAS"/>
    <n v="1818"/>
    <s v="USADO"/>
    <m/>
    <s v="VERDI GIUSEPPI. LA TRAVIATA CO"/>
    <s v="RO DE GITANOS Y TOREROS PARA C"/>
    <n v="60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19"/>
    <s v="USADO"/>
    <m/>
    <s v="SAINT SAENZ CAMILO. CONCIERTO "/>
    <s v="VIOLONCHELLO NO. 1 OP 33. LA M"/>
    <n v="60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20"/>
    <s v="USADO"/>
    <m/>
    <s v="STRAVINSKY IGOR. SUITE NO. 1"/>
    <m/>
    <n v="60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21"/>
    <s v="USADO"/>
    <m/>
    <s v="FALLA MANUEL DE. NOCHE EN LOS "/>
    <s v="JARDINES DE ESPAÐA-"/>
    <n v="610"/>
    <m/>
    <s v="DE"/>
    <n v="3664.1"/>
    <n v="3664.1"/>
    <s v="1-9-60-90-003"/>
    <s v="3-1-45-12"/>
    <n v="0"/>
    <n v="0"/>
    <x v="394"/>
    <d v="1984-05-30T00:00:00"/>
    <x v="0"/>
  </r>
  <r>
    <n v="241"/>
    <s v="9.1 ELEMENTOS MUSICALES"/>
    <n v="1622"/>
    <s v="PARTITURAS"/>
    <n v="1822"/>
    <s v="USADO"/>
    <m/>
    <s v="MENDELSSOHN FELIX. SINFONIA NO"/>
    <s v=". 3  OP 56. LA MENOR"/>
    <n v="611"/>
    <m/>
    <s v="DE"/>
    <n v="590708.05000000005"/>
    <n v="590708.05000000005"/>
    <s v="1-9-60-90-003"/>
    <s v="3-1-45-12"/>
    <n v="0"/>
    <n v="0"/>
    <x v="395"/>
    <d v="1984-01-01T00:00:00"/>
    <x v="0"/>
  </r>
  <r>
    <n v="241"/>
    <s v="9.1 ELEMENTOS MUSICALES"/>
    <n v="1622"/>
    <s v="PARTITURAS"/>
    <n v="1823"/>
    <s v="USADO"/>
    <m/>
    <s v="MARTUCCI GIUSEPPE. GIGA OP 61 "/>
    <s v="NO. 3"/>
    <n v="61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24"/>
    <s v="USADO"/>
    <m/>
    <s v="MARTUCCI GIUSEPPE. GAVOTA OP 5"/>
    <s v="5 NO. 2-"/>
    <n v="61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25"/>
    <s v="USADO"/>
    <m/>
    <s v="MARTUCCI GIUSEPPE. TARANTELLA "/>
    <s v="OP 44 NO. 6"/>
    <n v="61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26"/>
    <s v="USADO"/>
    <m/>
    <s v="MARTUCCI GIUSEPPE. NOCTURNO  O"/>
    <s v="P 70 NO.. 1"/>
    <n v="61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27"/>
    <s v="USADO"/>
    <m/>
    <s v="MANGIAGALLI RICARDO. BURLESCA."/>
    <s v="#┐NOMBRE?"/>
    <n v="61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28"/>
    <s v="USADO"/>
    <m/>
    <s v="BORDA GERMAN. ORQUESTAL NO. 3"/>
    <m/>
    <n v="61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29"/>
    <s v="USADO"/>
    <m/>
    <s v="KODALY ZOLTAN. DANZA DEL PAVO "/>
    <s v="REAL"/>
    <n v="61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30"/>
    <s v="USADO"/>
    <m/>
    <s v="PINEDA DUQUE ROBERTO. CANTO MI"/>
    <s v="STICO."/>
    <s v="0619-1"/>
    <m/>
    <s v="DE"/>
    <n v="87000"/>
    <n v="87000"/>
    <s v="1-9-60-90-003"/>
    <s v="3-1-45-12"/>
    <n v="0"/>
    <n v="0"/>
    <x v="396"/>
    <d v="1999-01-02T00:00:00"/>
    <x v="0"/>
  </r>
  <r>
    <n v="241"/>
    <s v="9.1 ELEMENTOS MUSICALES"/>
    <n v="1622"/>
    <s v="PARTITURAS"/>
    <n v="1831"/>
    <s v="USADO"/>
    <m/>
    <s v="BRAHNS JOHANNES. SINFON═A NO. "/>
    <s v="1,2,3, Y 4."/>
    <n v="62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32"/>
    <s v="USADO"/>
    <m/>
    <s v="GROVLEZ GABRIEL. CONCERTINO."/>
    <m/>
    <n v="62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33"/>
    <s v="USADO"/>
    <m/>
    <s v="VERDI GIUSEPPE. ACTO FINAL II "/>
    <s v=". LA TRAVIATA"/>
    <n v="62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34"/>
    <s v="USADO"/>
    <m/>
    <s v="OREJUELA JORGE E. DIVERTIMENTO"/>
    <s v=" OP 4-"/>
    <n v="62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35"/>
    <s v="USADO"/>
    <m/>
    <s v="STRAVINSKY IGOR. EL PAJARO DE "/>
    <s v="FUEGO. VERSIËN 1919. SUITE STR"/>
    <s v="0624-1"/>
    <m/>
    <s v="DE"/>
    <n v="160285"/>
    <n v="160285"/>
    <s v="1-9-60-90-003"/>
    <s v="3-1-45-12"/>
    <n v="0"/>
    <n v="0"/>
    <x v="397"/>
    <d v="1999-01-02T00:00:00"/>
    <x v="0"/>
  </r>
  <r>
    <n v="241"/>
    <s v="9.1 ELEMENTOS MUSICALES"/>
    <n v="1622"/>
    <s v="PARTITURAS"/>
    <n v="1836"/>
    <s v="USADO"/>
    <m/>
    <s v="BEETHOVEN LUDWING. AH PERFIDIO"/>
    <s v=" OP. 65. ESCENA Y ARIA."/>
    <n v="625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837"/>
    <s v="USADO"/>
    <m/>
    <s v="NUÐEZ JUAN CARLOS. CONCIERTO P"/>
    <s v="ARA ORGANO"/>
    <n v="62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38"/>
    <s v="USADO"/>
    <m/>
    <s v="SCHUBERT GUILHERME. CUARTETO V"/>
    <s v="IENES OP 39-"/>
    <n v="62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39"/>
    <s v="USADO"/>
    <m/>
    <s v="CHOPIN FREDERIC. CONCIERTO PAR"/>
    <s v="A PIANO NO. 2. FA MENOR. OP 21"/>
    <n v="628"/>
    <m/>
    <s v="DE"/>
    <n v="169013.34"/>
    <n v="169013.34"/>
    <s v="1-9-60-90-003"/>
    <s v="3-1-45-12"/>
    <n v="0"/>
    <n v="0"/>
    <x v="398"/>
    <d v="1996-12-23T00:00:00"/>
    <x v="0"/>
  </r>
  <r>
    <n v="241"/>
    <s v="9.1 ELEMENTOS MUSICALES"/>
    <n v="1622"/>
    <s v="PARTITURAS"/>
    <n v="1840"/>
    <s v="USADO"/>
    <m/>
    <s v="STRAVINSKY IGOR. HISTORIA DEL "/>
    <s v="SOLDADO. SUITE-"/>
    <n v="629"/>
    <m/>
    <s v="DE"/>
    <n v="5518.45"/>
    <n v="5518.45"/>
    <s v="1-9-60-90-003"/>
    <s v="3-1-45-12"/>
    <n v="0"/>
    <n v="0"/>
    <x v="346"/>
    <d v="1984-01-01T00:00:00"/>
    <x v="0"/>
  </r>
  <r>
    <n v="241"/>
    <s v="9.1 ELEMENTOS MUSICALES"/>
    <n v="1622"/>
    <s v="PARTITURAS"/>
    <n v="1841"/>
    <s v="USADO"/>
    <m/>
    <s v="DUARTE FIGUEROA. POR LOS LLANO"/>
    <s v="S DEL SETENTA. CORRIDO LLANERO"/>
    <n v="63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42"/>
    <s v="USADO"/>
    <m/>
    <s v="ROZO CONTRERAS JOS╔. EXALTACIË"/>
    <s v="N. ROMANZA-"/>
    <n v="63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43"/>
    <s v="USADO"/>
    <m/>
    <s v="URIBE HOLGUIN. TROZO EN EL SEN"/>
    <s v="TIMIENTO. POPULAR NO. 8. OP.32"/>
    <n v="63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44"/>
    <s v="USADO"/>
    <m/>
    <s v="CHAIKOSKY PETER. CONCIERTO PIA"/>
    <s v="NO NO. 2 OP 44  SOL MAYOR-"/>
    <n v="633"/>
    <m/>
    <s v="DE"/>
    <n v="98015.34"/>
    <n v="98015.34"/>
    <s v="1-9-60-90-003"/>
    <s v="3-1-45-12"/>
    <n v="0"/>
    <n v="0"/>
    <x v="399"/>
    <d v="1993-09-07T00:00:00"/>
    <x v="0"/>
  </r>
  <r>
    <n v="241"/>
    <s v="9.1 ELEMENTOS MUSICALES"/>
    <n v="1622"/>
    <s v="PARTITURAS"/>
    <n v="1845"/>
    <s v="USADO"/>
    <m/>
    <s v="MOZART WOLFGANG. VESPERAE SOLE"/>
    <s v="MNES DE CONFESSORE.K339-MOZART"/>
    <n v="63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46"/>
    <s v="USADO"/>
    <m/>
    <s v="BARRERA MORALES. EL CAÐËN DEL "/>
    <s v="CHICAMOCHA. POEMA SINFËNICO-BA"/>
    <n v="63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47"/>
    <s v="USADO"/>
    <m/>
    <s v="SALIERI ANTONIO.ARMON═A PARA U"/>
    <s v="N TIEMPO DE LA NOCHE-"/>
    <n v="63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48"/>
    <s v="USADO"/>
    <m/>
    <s v="VIVALDI  ANTONIO. CONCERTO GRO"/>
    <s v="SSO PARA DOS VIOLINES OP 3. NO"/>
    <n v="63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49"/>
    <s v="USADO"/>
    <m/>
    <s v="BARROS JOSE/ZUMAQUE FRANCISCO."/>
    <s v=" EL PICAFLOR"/>
    <n v="638"/>
    <m/>
    <s v="DE"/>
    <n v="18762.41"/>
    <n v="18762.41"/>
    <s v="1-9-60-90-003"/>
    <s v="3-1-45-12"/>
    <n v="0"/>
    <n v="0"/>
    <x v="400"/>
    <d v="1985-03-08T00:00:00"/>
    <x v="0"/>
  </r>
  <r>
    <n v="241"/>
    <s v="9.1 ELEMENTOS MUSICALES"/>
    <n v="1622"/>
    <s v="PARTITURAS"/>
    <n v="1850"/>
    <s v="USADO"/>
    <m/>
    <s v="MURILLO EMILIO/PINZËN JESUS. D"/>
    <s v="ANZA BOGOTANA."/>
    <n v="63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51"/>
    <s v="USADO"/>
    <m/>
    <s v="WELSELL WALDERMAR. GENESIS.CAN"/>
    <s v="TATA-"/>
    <n v="64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52"/>
    <s v="USADO"/>
    <m/>
    <s v="KACHATARIAN AARAN. TRES DANZAS"/>
    <s v=" DE BALLET GAYANE"/>
    <n v="64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53"/>
    <s v="USADO"/>
    <m/>
    <s v="STRAUS RICHARD. CONCIERTO CORN"/>
    <s v="O NO 2  MIB MAYOR-"/>
    <n v="64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54"/>
    <s v="USADO"/>
    <m/>
    <s v="BEETHOVEN LUDWING. ROMANZA NO."/>
    <s v=" 2 OP 50  EN FA MAYOR"/>
    <n v="64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55"/>
    <s v="USADO"/>
    <m/>
    <s v="KODALY ZOLTAN. HARY JANOS. SUI"/>
    <s v="TE."/>
    <n v="64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56"/>
    <s v="USADO"/>
    <m/>
    <s v="POSADA AMADOR. SEIS VARIACIONE"/>
    <s v="S PARA VIOLIN Y VIOLA."/>
    <n v="64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57"/>
    <s v="USADO"/>
    <m/>
    <s v="BORDA GERMAN. CUARTETO DEL OLV"/>
    <s v="IDO"/>
    <s v="0647-1"/>
    <m/>
    <s v="DE"/>
    <n v="782922.64"/>
    <n v="782922.64"/>
    <s v="1-9-60-90-003"/>
    <s v="3-1-45-12"/>
    <n v="0"/>
    <n v="0"/>
    <x v="401"/>
    <d v="1999-01-02T00:00:00"/>
    <x v="0"/>
  </r>
  <r>
    <n v="241"/>
    <s v="9.1 ELEMENTOS MUSICALES"/>
    <n v="1622"/>
    <s v="PARTITURAS"/>
    <n v="1858"/>
    <s v="USADO"/>
    <m/>
    <s v="SOJO  VICENTE/NUÐEZ.HAY LUCES "/>
    <s v="ENTRE LOS ARBOLES. MADRIGAL"/>
    <n v="64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59"/>
    <s v="USADO"/>
    <m/>
    <s v="LUTOS LAWSKI W. CONCIERTO PAR "/>
    <s v="ORQUESTA-C-"/>
    <n v="649"/>
    <m/>
    <s v="DE"/>
    <n v="804.77"/>
    <n v="804.77"/>
    <s v="1-9-60-90-003"/>
    <s v="3-1-45-12"/>
    <n v="0"/>
    <n v="0"/>
    <x v="402"/>
    <d v="1996-12-23T00:00:00"/>
    <x v="0"/>
  </r>
  <r>
    <n v="241"/>
    <s v="9.1 ELEMENTOS MUSICALES"/>
    <n v="1622"/>
    <s v="PARTITURAS"/>
    <n v="1860"/>
    <s v="USADO"/>
    <m/>
    <s v="LECLAIR JEANS/SCHECK. CONCIERT"/>
    <s v="O OP 7 NO. 3. DO MAYOR."/>
    <n v="65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61"/>
    <s v="USADO"/>
    <m/>
    <s v="LALANDE. PRIMERCAPRICHO DE LA "/>
    <s v="SINFONIA PARA LA CENADEL REY-L"/>
    <n v="65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62"/>
    <s v="USADO"/>
    <m/>
    <s v="TOYAMA YUZO. RAPSODIA.-"/>
    <m/>
    <n v="65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63"/>
    <s v="USADO"/>
    <m/>
    <s v="BACH JOHANN S. CONCIERTO CLAVE"/>
    <s v="CIN NO. 5 S 1056 FA MENOR-"/>
    <n v="65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64"/>
    <s v="USADO"/>
    <m/>
    <s v="MOZART WOLFGANG. CONCIERTO FAG"/>
    <s v="OT KV 191. SIB MAYOR"/>
    <n v="65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65"/>
    <s v="USADO"/>
    <m/>
    <s v="GLAZOUNOV ALEXANDR. ESCENAS DE"/>
    <s v=" BALLET OP 52 NO. 1-"/>
    <n v="65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66"/>
    <s v="USADO"/>
    <m/>
    <s v="RIMSKY KORSAKOV NIKOLAI. SCHER"/>
    <s v="EZADE OP 35 SUITE"/>
    <n v="656"/>
    <m/>
    <s v="DE"/>
    <n v="1304939.21"/>
    <n v="1304939.21"/>
    <s v="1-9-60-90-003"/>
    <s v="3-1-45-12"/>
    <n v="0"/>
    <n v="0"/>
    <x v="403"/>
    <d v="1984-01-01T00:00:00"/>
    <x v="0"/>
  </r>
  <r>
    <n v="241"/>
    <s v="9.1 ELEMENTOS MUSICALES"/>
    <n v="1622"/>
    <s v="PARTITURAS"/>
    <n v="1867"/>
    <s v="USADO"/>
    <m/>
    <s v="REVUELTAS SILVESTRE.HOMENAJE A"/>
    <s v=" GARCIA LORCA(PARTE TIMBAL)-"/>
    <n v="657"/>
    <m/>
    <s v="DE"/>
    <n v="29765.68"/>
    <n v="29765.68"/>
    <s v="1-9-60-90-003"/>
    <s v="3-1-45-12"/>
    <n v="0"/>
    <n v="0"/>
    <x v="404"/>
    <d v="1994-02-09T00:00:00"/>
    <x v="0"/>
  </r>
  <r>
    <n v="241"/>
    <s v="9.1 ELEMENTOS MUSICALES"/>
    <n v="1622"/>
    <s v="PARTITURAS"/>
    <n v="1868"/>
    <s v="USADO"/>
    <m/>
    <s v="STRAUSS RICHARD. CONCIERTO OBO"/>
    <s v="E  RE MAYOR-"/>
    <n v="65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69"/>
    <s v="USADO"/>
    <m/>
    <s v="ARDEVOL JOS╔. NONETO PARA GRUP"/>
    <s v="O DE VIENTOS Y CUERDAS."/>
    <n v="659"/>
    <m/>
    <s v="DE"/>
    <n v="42381.06"/>
    <n v="42381.06"/>
    <s v="1-9-60-90-003"/>
    <s v="3-1-45-12"/>
    <n v="0"/>
    <n v="0"/>
    <x v="405"/>
    <d v="1984-12-31T00:00:00"/>
    <x v="0"/>
  </r>
  <r>
    <n v="241"/>
    <s v="9.1 ELEMENTOS MUSICALES"/>
    <n v="1622"/>
    <s v="PARTITURAS"/>
    <n v="1870"/>
    <s v="USADO"/>
    <m/>
    <s v="MILHAUD DARIUS. SAUDADES DO BR"/>
    <s v="AZIL"/>
    <n v="66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71"/>
    <s v="USADO"/>
    <m/>
    <s v="SCHOSTAKOVICH DIMITRI. CONCIER"/>
    <s v="TO PARA VIOLIN NO. 1 OP 99-"/>
    <n v="661"/>
    <m/>
    <s v="DE"/>
    <n v="767304.35"/>
    <n v="767304.35"/>
    <s v="1-9-60-90-003"/>
    <s v="3-1-45-12"/>
    <n v="0"/>
    <n v="0"/>
    <x v="406"/>
    <d v="1997-12-17T00:00:00"/>
    <x v="0"/>
  </r>
  <r>
    <n v="241"/>
    <s v="9.1 ELEMENTOS MUSICALES"/>
    <n v="1622"/>
    <s v="PARTITURAS"/>
    <n v="1872"/>
    <s v="USADO"/>
    <m/>
    <s v="ROSSETT FRANCISCO/WEEFINK. CON"/>
    <s v="CIERTO PARA CORNO NO. 1-"/>
    <n v="66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73"/>
    <s v="USADO"/>
    <m/>
    <s v="POSADA ANDR╔S. OBERTURA PARA U"/>
    <s v="N CONCIERTO."/>
    <n v="66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74"/>
    <s v="USADO"/>
    <m/>
    <s v="MOZART  WOLFGANG. CONCIERTO PA"/>
    <s v="RA PIANO Y ORQUESTA KV 453 NO."/>
    <n v="66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75"/>
    <s v="USADO"/>
    <m/>
    <s v="RESPIGUI OTTORINO. CONCERTO A "/>
    <s v="CINCO-"/>
    <n v="66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76"/>
    <s v="USADO"/>
    <m/>
    <s v="LETELIER ALFONSO.CANCIONES DE "/>
    <s v="CUNA."/>
    <n v="66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77"/>
    <s v="USADO"/>
    <m/>
    <s v="CALTENUOVO TEDESCO. CONCIERTO "/>
    <s v="GUITARRA Y ORQUESTA NO. 1 OP 9"/>
    <n v="66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78"/>
    <s v="USADO"/>
    <m/>
    <s v="COMARROSA DOMENICO/FRANCO DOME"/>
    <s v="NICO. I TRACK AMANTI OBERTURA-"/>
    <n v="66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79"/>
    <s v="USADO"/>
    <m/>
    <s v="REVUELTAS SILVESTRE. SENSEMAYA"/>
    <s v="-"/>
    <n v="66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80"/>
    <s v="USADO"/>
    <m/>
    <s v="FASCH JOHAN/HELMUT. CONCIERTO "/>
    <s v="EN D MAYOR TROMPETA Y ORQUEST."/>
    <n v="67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81"/>
    <s v="USADO"/>
    <m/>
    <s v="UBER DAVOD. SEIS PIEZAS CORTAS"/>
    <s v="-"/>
    <n v="67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82"/>
    <s v="USADO"/>
    <m/>
    <s v="PULIDO HURTADO LUIS. CONCIETO "/>
    <s v="PERCUSIËNY ORQUESTA."/>
    <n v="673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1883"/>
    <s v="USADO"/>
    <m/>
    <s v="BEETHOVEN WOLFGANG. CONCIERTO "/>
    <s v="PARA PIANO NO. 3 . OP 37 DO ME"/>
    <n v="67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84"/>
    <s v="USADO"/>
    <m/>
    <s v="CHAIKOSKY PETER. FATUM"/>
    <m/>
    <n v="67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85"/>
    <s v="USADO"/>
    <m/>
    <s v="GURIDI JES┌S. DIEZ MELODIAS VA"/>
    <s v="SCAS-"/>
    <n v="67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86"/>
    <s v="USADO"/>
    <m/>
    <s v="HAYDN JOSEPH. SINFONIA NO. 97 "/>
    <s v="DO MAYOR"/>
    <n v="67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87"/>
    <s v="USADO"/>
    <m/>
    <s v="MOZART WOLFGANG. QUINTETO NO. "/>
    <s v="6 K 581  LA MAYOR"/>
    <n v="67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88"/>
    <s v="USADO"/>
    <m/>
    <s v="MENDELSSON FELIX. SINFONIA NO."/>
    <s v=" 5 EN D MENOR OP 107"/>
    <n v="67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89"/>
    <s v="USADO"/>
    <m/>
    <s v="PROKOFIEV SERGUEI. CONCERTO  N"/>
    <s v="O. 1 . OP 10. RE MAYOR"/>
    <n v="68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90"/>
    <s v="USADO"/>
    <m/>
    <s v="BARTOK BELA. SONATA PARA DOS P"/>
    <s v="IANOS Y PERCUSIËN"/>
    <n v="681"/>
    <m/>
    <s v="DE"/>
    <n v="5518.45"/>
    <n v="5518.45"/>
    <s v="1-9-60-90-003"/>
    <s v="3-1-45-12"/>
    <n v="0"/>
    <n v="0"/>
    <x v="346"/>
    <d v="1984-05-30T00:00:00"/>
    <x v="0"/>
  </r>
  <r>
    <n v="241"/>
    <s v="9.1 ELEMENTOS MUSICALES"/>
    <n v="1622"/>
    <s v="PARTITURAS"/>
    <n v="1891"/>
    <s v="USADO"/>
    <m/>
    <s v="BARTOK BELA. CONCIERTO NO. 3 P"/>
    <s v="ARA PIANO Y ORQUESTA-"/>
    <n v="68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92"/>
    <s v="USADO"/>
    <m/>
    <s v="DON QUIJOTE. OP 35-STRAUSS RIC"/>
    <s v="HARD"/>
    <s v="0683-1"/>
    <m/>
    <s v="DE"/>
    <n v="183128"/>
    <n v="183128"/>
    <s v="1-9-60-90-003"/>
    <s v="3-1-45-12"/>
    <n v="0"/>
    <n v="0"/>
    <x v="407"/>
    <d v="1999-06-30T00:00:00"/>
    <x v="0"/>
  </r>
  <r>
    <n v="241"/>
    <s v="9.1 ELEMENTOS MUSICALES"/>
    <n v="1622"/>
    <s v="PARTITURAS"/>
    <n v="1893"/>
    <s v="USADO"/>
    <m/>
    <s v="WEBER ANTONI. PIEZAS LENTAS PA"/>
    <s v="RA CUARTETO DE CUERDAS."/>
    <n v="684"/>
    <m/>
    <s v="DE"/>
    <n v="3531.84"/>
    <n v="3531.84"/>
    <s v="1-9-60-90-003"/>
    <s v="3-1-45-12"/>
    <n v="0"/>
    <n v="0"/>
    <x v="408"/>
    <d v="1984-05-30T00:00:00"/>
    <x v="0"/>
  </r>
  <r>
    <n v="241"/>
    <s v="9.1 ELEMENTOS MUSICALES"/>
    <n v="1622"/>
    <s v="PARTITURAS"/>
    <n v="1894"/>
    <s v="USADO"/>
    <m/>
    <s v="WEBER  ANTON. SECHS BAGATELLEN"/>
    <s v=" OP 9-"/>
    <n v="685"/>
    <m/>
    <s v="DE"/>
    <n v="3752.5"/>
    <n v="3752.5"/>
    <s v="1-9-60-90-003"/>
    <s v="3-1-45-12"/>
    <n v="0"/>
    <n v="0"/>
    <x v="409"/>
    <d v="1984-05-30T00:00:00"/>
    <x v="0"/>
  </r>
  <r>
    <n v="241"/>
    <s v="9.1 ELEMENTOS MUSICALES"/>
    <n v="1622"/>
    <s v="PARTITURAS"/>
    <n v="1895"/>
    <s v="USADO"/>
    <m/>
    <s v="WEBER ANTON. STRECH GUARTETT O"/>
    <s v="P 28 (CUARTETO CUERDAS)-"/>
    <n v="68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96"/>
    <s v="USADO"/>
    <m/>
    <s v="WEBER ANTON.CINCO PIEZAS PARA "/>
    <s v="CUARTETO DE CUERDAS OP 5-"/>
    <n v="687"/>
    <m/>
    <s v="DE"/>
    <n v="5474.12"/>
    <n v="5474.12"/>
    <s v="1-9-60-90-003"/>
    <s v="3-1-45-12"/>
    <n v="0"/>
    <n v="0"/>
    <x v="42"/>
    <d v="1984-01-01T00:00:00"/>
    <x v="0"/>
  </r>
  <r>
    <n v="241"/>
    <s v="9.1 ELEMENTOS MUSICALES"/>
    <n v="1622"/>
    <s v="PARTITURAS"/>
    <n v="1897"/>
    <s v="USADO"/>
    <m/>
    <s v="WEBER ANTON. STRING TRIO OP 20"/>
    <s v="( TRIO CUERDAS)"/>
    <n v="68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98"/>
    <s v="USADO"/>
    <m/>
    <s v="BEDOYA S. LA PERRA BAYA DE DOC"/>
    <s v="ETIENTOS DE LA TIERRA LLANANO."/>
    <n v="68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899"/>
    <s v="USADO"/>
    <m/>
    <s v="DALMAR A/QUIQUE FERNANDEZ. AMO"/>
    <s v="R SE ESCRIBE CON LLANTO . BAMB"/>
    <n v="69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00"/>
    <s v="USADO"/>
    <m/>
    <s v="ANONIMO/ ATEHORTUA BLAS. LA GU"/>
    <s v="AREÐA."/>
    <n v="69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01"/>
    <s v="USADO"/>
    <m/>
    <s v="BERMUDEZ LUCHO. TE BUSCO. GUAJ"/>
    <s v="IRA."/>
    <n v="69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02"/>
    <s v="USADO"/>
    <m/>
    <s v="ANONIMO. SONATA PARA QUINTETO "/>
    <s v="DE COBRES-"/>
    <n v="69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03"/>
    <s v="USADO"/>
    <m/>
    <s v="PEZEL JOHANN. SONATA NO. 22 PA"/>
    <s v="RA COBRES-"/>
    <n v="69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04"/>
    <s v="USADO"/>
    <m/>
    <s v="LEËN FERNANDO. MOVIMIENTO EN F"/>
    <s v="ORMA DE PASILLO."/>
    <n v="69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05"/>
    <s v="USADO"/>
    <m/>
    <s v="HOLBORINE ANTHONIO. DOS PIEZAS"/>
    <s v=" PARA SEXTETO DE COBRES-"/>
    <n v="69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06"/>
    <s v="USADO"/>
    <m/>
    <s v="BRADE WILLIAMS. DOS PIEZAS PAR"/>
    <s v="A SEXTETO DE COBRES"/>
    <n v="69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07"/>
    <s v="USADO"/>
    <m/>
    <s v="BACH JOHANN S. LA PASIËN SEG┌N"/>
    <s v=" SAN JUAN. S 245-"/>
    <n v="69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08"/>
    <s v="USADO"/>
    <m/>
    <s v="BACH JOHANN. S. CONCIERTO PARA"/>
    <s v=" CUATRO PIANOS EN A MENOR. 106"/>
    <n v="69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09"/>
    <s v="USADO"/>
    <m/>
    <s v="BORDA GERMAN. INTRODUCCIËN Y A"/>
    <s v="LLEGRO AMERICANO"/>
    <n v="70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10"/>
    <s v="USADO"/>
    <m/>
    <s v="MERCADANTE SEVERINO. CONCIERTO"/>
    <s v=" FLAUTA Y ORQUESTA. CUERDAS EN"/>
    <n v="70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11"/>
    <s v="USADO"/>
    <m/>
    <s v="ATEHORTUA BLAS EMILIO. PIEZA F"/>
    <s v="ANTARRIA COBRES."/>
    <n v="70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12"/>
    <s v="USADO"/>
    <m/>
    <s v="BORDA GERMAN. ESPACIAL PARA CO"/>
    <s v="BRES"/>
    <n v="70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13"/>
    <s v="USADO"/>
    <m/>
    <s v="MORALES JOSE/ZUMAQUE FRANCISCO"/>
    <s v=".PUEBLITO VIEJO"/>
    <n v="70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14"/>
    <s v="USADO"/>
    <m/>
    <s v="TELEMAN GEORGE. SUITE PARA FLA"/>
    <s v="UTA Y CUERDAS EN A"/>
    <n v="70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15"/>
    <s v="USADO"/>
    <m/>
    <s v="GILNKA M. VALSES FANTASIE-"/>
    <m/>
    <n v="706"/>
    <m/>
    <s v="DE"/>
    <n v="141639.99"/>
    <n v="141639.99"/>
    <s v="1-9-60-90-003"/>
    <s v="3-1-45-12"/>
    <n v="0"/>
    <n v="0"/>
    <x v="410"/>
    <d v="1994-12-31T00:00:00"/>
    <x v="0"/>
  </r>
  <r>
    <n v="241"/>
    <s v="9.1 ELEMENTOS MUSICALES"/>
    <n v="1622"/>
    <s v="PARTITURAS"/>
    <n v="1916"/>
    <s v="USADO"/>
    <m/>
    <s v="BACH JOHANN. CONCIERTO CLAVECI"/>
    <s v="N NO. 2 S 1053 MI MAYOR"/>
    <n v="70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17"/>
    <s v="USADO"/>
    <m/>
    <s v="LANDAETA JUAN JOS╔. SALVE REGI"/>
    <s v="NA-"/>
    <n v="70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18"/>
    <s v="USADO"/>
    <m/>
    <s v="WEBER CARL MARIA. ANDANTE Y -R"/>
    <s v="ONDO HUGARESA-"/>
    <n v="709"/>
    <m/>
    <s v="DE"/>
    <n v="87005.45"/>
    <n v="87005.45"/>
    <s v="1-9-60-90-003"/>
    <s v="3-1-45-12"/>
    <n v="0"/>
    <n v="0"/>
    <x v="411"/>
    <d v="1996-08-08T00:00:00"/>
    <x v="0"/>
  </r>
  <r>
    <n v="241"/>
    <s v="9.1 ELEMENTOS MUSICALES"/>
    <n v="1622"/>
    <s v="PARTITURAS"/>
    <n v="1919"/>
    <s v="USADO"/>
    <m/>
    <s v="MOZART WOLFGANG. MISA BREVEIS "/>
    <s v="EN F MAYOR KV 192"/>
    <n v="710"/>
    <m/>
    <s v="DE"/>
    <n v="456514.61"/>
    <n v="456514.61"/>
    <s v="1-9-60-90-003"/>
    <s v="3-1-45-12"/>
    <n v="0"/>
    <n v="0"/>
    <x v="412"/>
    <d v="1984-01-01T00:00:00"/>
    <x v="0"/>
  </r>
  <r>
    <n v="241"/>
    <s v="9.1 ELEMENTOS MUSICALES"/>
    <n v="1622"/>
    <s v="PARTITURAS"/>
    <n v="1920"/>
    <s v="USADO"/>
    <m/>
    <s v="ZUMAQUE FRANCISCO. IMPROVISACI"/>
    <s v="ËN PARA QUINTETO DE VIENTOS:ZU"/>
    <n v="71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21"/>
    <s v="USADO"/>
    <m/>
    <s v="WEBER  ALAIN. QUINTETO PARA VI"/>
    <s v="ENTOS DO MAYOR-"/>
    <n v="71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22"/>
    <s v="USADO"/>
    <m/>
    <s v="IBERT JACQUES. TROIS PIECES BR"/>
    <s v="EVES"/>
    <n v="71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23"/>
    <s v="USADO"/>
    <m/>
    <s v="BACH JOHANNES. CONCIERTO BRAND"/>
    <s v="ERBURGUES NO. 3. S1048 SOL M.-"/>
    <n v="714"/>
    <m/>
    <s v="DE"/>
    <n v="5032.7700000000004"/>
    <n v="5032.7700000000004"/>
    <s v="1-9-60-90-003"/>
    <s v="3-1-45-12"/>
    <n v="0"/>
    <n v="0"/>
    <x v="413"/>
    <d v="1984-01-01T00:00:00"/>
    <x v="0"/>
  </r>
  <r>
    <n v="241"/>
    <s v="9.1 ELEMENTOS MUSICALES"/>
    <n v="1622"/>
    <s v="PARTITURAS"/>
    <n v="1924"/>
    <s v="USADO"/>
    <m/>
    <s v="OLAYA JORGE. EMBELESCO FANTASI"/>
    <s v="A PARA CLARINETE"/>
    <n v="71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25"/>
    <s v="USADO"/>
    <m/>
    <s v="CRISTANCHO FRANCISCO/LEËN FERM"/>
    <s v="ANDO. TORBELLINO DE MI TIERRA-"/>
    <n v="71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26"/>
    <s v="USADO"/>
    <m/>
    <s v="MORALES PEDRO/LEËN FERNANDO.TA"/>
    <s v="RTARIN PARA ORQUESTA DE CUERDA"/>
    <n v="71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27"/>
    <s v="USADO"/>
    <m/>
    <s v="BERNAL JOS╔/LEËN FERNANDO. PAT"/>
    <s v="RIA. BAMBUCO."/>
    <s v="0718-1"/>
    <m/>
    <s v="DE"/>
    <n v="500"/>
    <n v="500"/>
    <s v="1-9-60-90-003"/>
    <s v="3-1-45-12"/>
    <n v="0"/>
    <n v="0"/>
    <x v="344"/>
    <d v="1999-01-02T00:00:00"/>
    <x v="0"/>
  </r>
  <r>
    <n v="241"/>
    <s v="9.1 ELEMENTOS MUSICALES"/>
    <n v="1622"/>
    <s v="PARTITURAS"/>
    <n v="1928"/>
    <s v="USADO"/>
    <m/>
    <s v="BERNAL JOSE/LEËN FERNANDO. PAT"/>
    <s v="RIA. BAMBUCO."/>
    <s v="0718-2"/>
    <m/>
    <s v="DE"/>
    <n v="70000"/>
    <n v="70000"/>
    <s v="1-9-60-90-003"/>
    <s v="3-1-45-12"/>
    <n v="0"/>
    <n v="0"/>
    <x v="414"/>
    <d v="1999-06-30T00:00:00"/>
    <x v="0"/>
  </r>
  <r>
    <n v="241"/>
    <s v="9.1 ELEMENTOS MUSICALES"/>
    <n v="1622"/>
    <s v="PARTITURAS"/>
    <n v="1929"/>
    <s v="USADO"/>
    <m/>
    <s v="MONTAÐA GENTIL /LEËN FERNANDO."/>
    <s v=" ALBORADA"/>
    <n v="71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30"/>
    <s v="USADO"/>
    <m/>
    <s v="OLARTE LELIO. PINZËN JES┌S. GU"/>
    <s v="ABINA SANTANDEREANA NO. 2-OLAR"/>
    <n v="72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31"/>
    <s v="USADO"/>
    <m/>
    <s v="SUAREZ JOS╔/PINZËN JESUS. PALO"/>
    <s v="NEGRO"/>
    <n v="72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32"/>
    <s v="USADO"/>
    <m/>
    <s v="CARVAJAL LUIS/PINZËN JESUS. VI"/>
    <s v="VA LA FIESTA."/>
    <n v="72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33"/>
    <s v="USADO"/>
    <m/>
    <s v="FORERO LUIS MARIA/ ATEHORTUA B"/>
    <s v="LAS.  EL SOCIALISTA"/>
    <n v="72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34"/>
    <s v="USADO"/>
    <m/>
    <s v="MARCENARO GIACOMO/ATEHORTUA BL"/>
    <s v="AS. SCHEREZANTE SINFËNICO"/>
    <n v="72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35"/>
    <s v="USADO"/>
    <m/>
    <s v="ATEHORTUA BLAS. MUSICA PARA EL"/>
    <s v=" TIEMPO DE LA GRAN COLOMBIA-"/>
    <n v="72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36"/>
    <s v="USADO"/>
    <m/>
    <s v="MILHAUD DARIUS. LA CREACIËN DE"/>
    <s v="L MUNDO-"/>
    <n v="726"/>
    <m/>
    <s v="DE"/>
    <n v="162107.51"/>
    <n v="162107.51"/>
    <s v="1-9-60-90-003"/>
    <s v="3-1-45-12"/>
    <n v="0"/>
    <n v="0"/>
    <x v="415"/>
    <d v="1984-05-30T00:00:00"/>
    <x v="0"/>
  </r>
  <r>
    <n v="241"/>
    <s v="9.1 ELEMENTOS MUSICALES"/>
    <n v="1622"/>
    <s v="PARTITURAS"/>
    <n v="1937"/>
    <s v="USADO"/>
    <m/>
    <s v="MOZART WOLFGANG. CONCIERTO NO."/>
    <s v=" 4 PARA VIOLIN Y ORQUESTA-"/>
    <n v="727"/>
    <m/>
    <s v="DE"/>
    <n v="741725.99"/>
    <n v="741725.99"/>
    <s v="1-9-60-90-003"/>
    <s v="3-1-45-12"/>
    <n v="0"/>
    <n v="0"/>
    <x v="416"/>
    <d v="1984-01-01T00:00:00"/>
    <x v="0"/>
  </r>
  <r>
    <n v="241"/>
    <s v="9.1 ELEMENTOS MUSICALES"/>
    <n v="1622"/>
    <s v="PARTITURAS"/>
    <n v="1938"/>
    <s v="USADO"/>
    <m/>
    <s v="ROSSETT FRANCISCO. CONCIERTO E"/>
    <s v=" D MAYOR PARA OBOE Y ORQUESTA-"/>
    <n v="72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39"/>
    <s v="USADO"/>
    <m/>
    <s v="ESCOBAR LUIS ANTONIO. CONCIERT"/>
    <s v="O NO. 2 PARA PIANO Y ORQUESTA-"/>
    <n v="72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40"/>
    <s v="USADO"/>
    <m/>
    <s v="PANDEREKI KRYSTOF. TRENO POR L"/>
    <s v="AS VICTIMAS DE HIROCHIMA-"/>
    <n v="73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41"/>
    <s v="USADO"/>
    <m/>
    <s v="SCHOENBERG ARNOLD. A UN SOBREV"/>
    <s v="IVIENTE DE VARSOVIA OP 46-SCHO"/>
    <n v="73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42"/>
    <s v="USADO"/>
    <m/>
    <s v="CHAIKOSKY PETER. SINFONIA NO. "/>
    <s v="2. OP 17. DO MENOR-"/>
    <n v="73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43"/>
    <s v="USADO"/>
    <m/>
    <s v="ESCOBAR LUIS ANTONIO. EL MATRI"/>
    <s v="MONIO DEL TIO SAPO-"/>
    <n v="733"/>
    <m/>
    <s v="DE"/>
    <n v="213640.62"/>
    <n v="213640.62"/>
    <s v="1-9-60-90-003"/>
    <s v="3-1-45-12"/>
    <n v="0"/>
    <n v="0"/>
    <x v="417"/>
    <d v="1993-04-26T00:00:00"/>
    <x v="0"/>
  </r>
  <r>
    <n v="241"/>
    <s v="9.1 ELEMENTOS MUSICALES"/>
    <n v="1622"/>
    <s v="PARTITURAS"/>
    <n v="1944"/>
    <s v="USADO"/>
    <m/>
    <s v="BORDA GERMAN. EST┴TICO Y MOVIM"/>
    <s v="IENTO"/>
    <n v="73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45"/>
    <s v="USADO"/>
    <m/>
    <s v="BEDOYA SAMUEL. DOCE TIENTOS DE"/>
    <s v=" LA TIERRA LLANA NO.3-"/>
    <n v="73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46"/>
    <s v="USADO"/>
    <m/>
    <s v="SARAVIA.CHEILIQUE/BEDOYA SAMUE"/>
    <s v="L. ROSARIO VALS"/>
    <n v="73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47"/>
    <s v="USADO"/>
    <m/>
    <s v="TORREALBA JUAN /BEDOYA SAMUEL."/>
    <s v=" CONCIERTO EN LA LLANURA-"/>
    <n v="73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48"/>
    <s v="USADO"/>
    <m/>
    <s v="PINZËN JOSE MARIA/PINZËN JESUS"/>
    <s v=". TURISTAS BUMANGUESES-"/>
    <n v="73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49"/>
    <s v="USADO"/>
    <m/>
    <s v="ROSA ANDRES. CAPRICHO COLOMBIA"/>
    <s v="NO, PARA QUINTETO DE VIENTOS-R"/>
    <n v="73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50"/>
    <s v="USADO"/>
    <m/>
    <s v="BERLIOZ. D'AMOUR I'ARDENTE FLA"/>
    <s v="ME FROM THE DAMNAION OF FAUST"/>
    <n v="740"/>
    <m/>
    <s v="DE"/>
    <n v="71587.289999999994"/>
    <n v="71587.289999999994"/>
    <s v="1-9-60-90-003"/>
    <s v="3-1-45-12"/>
    <n v="0"/>
    <n v="0"/>
    <x v="418"/>
    <d v="1993-04-05T00:00:00"/>
    <x v="0"/>
  </r>
  <r>
    <n v="241"/>
    <s v="9.1 ELEMENTOS MUSICALES"/>
    <n v="1622"/>
    <s v="PARTITURAS"/>
    <n v="1951"/>
    <s v="USADO"/>
    <m/>
    <s v="BEDOYA SAMUEL. RECONCILIO AIRE"/>
    <s v=" LLANERO"/>
    <n v="74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52"/>
    <s v="USADO"/>
    <m/>
    <s v="BEDOYA SAMUEL. SONATA EN LAS F"/>
    <s v="ORMAS LLANURA-"/>
    <n v="74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53"/>
    <s v="USADO"/>
    <m/>
    <s v="KLEINSINGER GEORGE. TUBBY THE "/>
    <s v="TUBA-"/>
    <n v="74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54"/>
    <s v="USADO"/>
    <m/>
    <s v="MORALES JOSE/PINZON JESUS. CAM"/>
    <s v="PESINA SANTANDEREANA"/>
    <n v="744"/>
    <m/>
    <s v="DE"/>
    <n v="46354.27"/>
    <n v="46354.27"/>
    <s v="1-9-60-90-003"/>
    <s v="3-1-45-12"/>
    <n v="0"/>
    <n v="0"/>
    <x v="419"/>
    <d v="1988-03-25T00:00:00"/>
    <x v="0"/>
  </r>
  <r>
    <n v="241"/>
    <s v="9.1 ELEMENTOS MUSICALES"/>
    <n v="1622"/>
    <s v="PARTITURAS"/>
    <n v="1955"/>
    <s v="USADO"/>
    <m/>
    <s v="CRISTANCHO FCO/PINZON  JESUS. "/>
    <s v="DESDE QUE SE FUE CON OTRO-"/>
    <n v="74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56"/>
    <s v="USADO"/>
    <m/>
    <s v="JOLIE ANDRE. CONCIERTO PARA FL"/>
    <s v="AUTA Y ORQUESTA DE CUERDAS-"/>
    <n v="74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57"/>
    <s v="USADO"/>
    <m/>
    <s v="MONGONE FRANCISCO. CONCIERTO P"/>
    <s v="ARA GUITARRA Y ORQUESTA-"/>
    <n v="74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58"/>
    <s v="USADO"/>
    <m/>
    <s v="ESCOBAR LUIS A. PRELUDIOS PARA"/>
    <s v=" PERCUSIËN  FLAUTA Y CLARINETE"/>
    <n v="74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59"/>
    <s v="USADO"/>
    <m/>
    <s v="ATEHORTUA BLAS. CONCERTANTE CI"/>
    <s v="NCO OPUS 92. PARA PICCOLO.(INS"/>
    <n v="749"/>
    <m/>
    <s v="DE"/>
    <n v="346553.43"/>
    <n v="346553.43"/>
    <s v="1-9-60-90-003"/>
    <s v="3-1-45-12"/>
    <n v="0"/>
    <n v="0"/>
    <x v="420"/>
    <d v="1984-01-01T00:00:00"/>
    <x v="0"/>
  </r>
  <r>
    <n v="241"/>
    <s v="9.1 ELEMENTOS MUSICALES"/>
    <n v="1622"/>
    <s v="PARTITURAS"/>
    <n v="1960"/>
    <s v="USADO"/>
    <m/>
    <s v="ATEHORTUA BLAS. POEMA SINFËNIC"/>
    <s v="O SIMËN BOLIVAR OP 95-"/>
    <n v="750"/>
    <m/>
    <s v="DE"/>
    <n v="90501.21"/>
    <n v="90501.21"/>
    <s v="1-9-60-90-003"/>
    <s v="3-1-45-12"/>
    <n v="0"/>
    <n v="0"/>
    <x v="421"/>
    <d v="1985-03-08T00:00:00"/>
    <x v="0"/>
  </r>
  <r>
    <n v="241"/>
    <s v="9.1 ELEMENTOS MUSICALES"/>
    <n v="1622"/>
    <s v="PARTITURAS"/>
    <n v="1961"/>
    <s v="USADO"/>
    <m/>
    <s v="DUARTE FIGUEROA MIGUEL. FUGA P"/>
    <s v="ARA CUERDAS"/>
    <n v="75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62"/>
    <s v="USADO"/>
    <m/>
    <s v="DIEZ ANLEU ENRIQUE. DOS PARABO"/>
    <s v="LAS SINFËNICAS OP 43-"/>
    <n v="75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63"/>
    <s v="USADO"/>
    <m/>
    <s v="ESCOBAR LUIS ANTONIO. SONATA P"/>
    <s v="ARA FLAUTA Y PIANO OP 36 NO. 1"/>
    <n v="75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64"/>
    <s v="USADO"/>
    <m/>
    <s v="BRICEÐO ARNULFO. EVOCANDO AL J"/>
    <s v="ILGUERO-"/>
    <n v="75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65"/>
    <s v="USADO"/>
    <m/>
    <s v="BACH JOHAN /BORDA GERMAN. PREL"/>
    <s v="UDIO PARA COBRES"/>
    <n v="75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66"/>
    <s v="USADO"/>
    <m/>
    <s v="BORDA GERMAN. ESTUDIO NO.5 PAR"/>
    <s v="A COBRES"/>
    <n v="75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67"/>
    <s v="USADO"/>
    <m/>
    <s v="ANONIMO/BORDA GERMAN. UNA GALL"/>
    <s v="ARDA 1 PAVANA,PTE MISA PAPA MA"/>
    <n v="75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68"/>
    <s v="USADO"/>
    <m/>
    <s v="HANDEL GEROGE. CONCIERTO GROSS"/>
    <s v="O OPUS 6 NO. 9 FA MAYOR."/>
    <n v="75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69"/>
    <s v="USADO"/>
    <m/>
    <s v="BORDA GERMAN. INTRODUCCIËN Y O"/>
    <s v="RGANUN-"/>
    <n v="75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70"/>
    <s v="USADO"/>
    <m/>
    <s v="BAX ARNOLD. TINTAGEL PARA ORQU"/>
    <s v="ESTA"/>
    <n v="76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71"/>
    <s v="USADO"/>
    <m/>
    <s v="HANDEL GEORG. CONCIERTO GROSSO"/>
    <s v="  NO. 1 .OP 3"/>
    <n v="76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72"/>
    <s v="USADO"/>
    <m/>
    <s v="HANDEL GEROG. F.CONCIERTO GROS"/>
    <s v="SO NO. 3 OP 6-"/>
    <n v="76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73"/>
    <s v="USADO"/>
    <m/>
    <s v="SCARLATTI DOMENICO. SINFONIA N"/>
    <s v="O. 7 PARA ORQUESTA DE CAMARA-S"/>
    <n v="76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74"/>
    <s v="USADO"/>
    <m/>
    <s v="PASEILLO GUIOVANNI. SINFONIA E"/>
    <s v="N SI MAYOR"/>
    <n v="76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75"/>
    <s v="USADO"/>
    <m/>
    <s v="HINDEMITH. EIGTH PIECCES FOR C"/>
    <s v="UERDAS(OCHO PIEZAS OP 44. NO."/>
    <n v="76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76"/>
    <s v="USADO"/>
    <m/>
    <s v="BACH JOHANN. OVERTURE SUITE NO"/>
    <s v=".2. S 1067 SI MENOR"/>
    <n v="76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77"/>
    <s v="USADO"/>
    <m/>
    <s v="VAUGHAN WILLIANS. FANTASIA EN "/>
    <s v="GREENSLEEVES PARA ORQ. DE CUER"/>
    <n v="76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78"/>
    <s v="USADO"/>
    <m/>
    <s v="HANDEL GEORGE. CONCIERTO GROSS"/>
    <s v="O OP 3 NO. 6 RE MAYOR"/>
    <n v="768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79"/>
    <s v="USADO"/>
    <m/>
    <s v="HANDEL GEORGE. CONCERTO GROSSO"/>
    <s v=" OP 3 NO. 4 FA MAYOR-"/>
    <n v="769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80"/>
    <s v="USADO"/>
    <m/>
    <s v="SCARLATTI DOMENICO. SINFONIA N"/>
    <s v="O. 13 PARA CUERDAS ORQUESTA DE"/>
    <n v="77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81"/>
    <s v="USADO"/>
    <m/>
    <s v="MOZART WOLFGANG. DIVERTIMENTO "/>
    <s v=" K 247 FA MAYOR-"/>
    <n v="77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82"/>
    <s v="USADO"/>
    <m/>
    <s v="STANLEY JOHANNES. CONCIERTO NO"/>
    <s v=". 3  SOL MAYOR. ORQ. DE CUERDA"/>
    <n v="772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83"/>
    <s v="USADO"/>
    <m/>
    <s v="WEBER CARL MARIA. QUINTETO  OP"/>
    <s v="US 34 SINB MAYOR PARA CLARINET"/>
    <n v="77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84"/>
    <s v="USADO"/>
    <m/>
    <s v="SCHIDLOWSKY LEËN. CONCIERTO PA"/>
    <s v="RA SEXTETO INSTRUMENTOS-"/>
    <n v="77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85"/>
    <s v="USADO"/>
    <m/>
    <s v="MARCELLO BENEDETTO. SINFONIA N"/>
    <s v="O. 3 SOL MAYOR."/>
    <n v="77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86"/>
    <s v="USADO"/>
    <m/>
    <s v="GRAMATGES HAROLD. IN MEMORIAM "/>
    <s v="(HOMENAJE A FRANK PAIS)-"/>
    <n v="776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87"/>
    <s v="USADO"/>
    <m/>
    <s v="GRAMATGES HAROLD. DISEÐOS PARA"/>
    <s v=" QUINTETO DE VIENTOS"/>
    <n v="777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1988"/>
    <s v="USADO"/>
    <m/>
    <s v="HANDEL GEORG. EL MESIAS. (PART"/>
    <s v="E TROMPETA)-"/>
    <n v="778"/>
    <m/>
    <s v="DE"/>
    <n v="186449.08"/>
    <n v="186449.08"/>
    <s v="1-9-60-90-003"/>
    <s v="3-1-45-12"/>
    <n v="0"/>
    <n v="0"/>
    <x v="422"/>
    <d v="1992-08-20T00:00:00"/>
    <x v="0"/>
  </r>
  <r>
    <n v="241"/>
    <s v="9.1 ELEMENTOS MUSICALES"/>
    <n v="1622"/>
    <s v="PARTITURAS"/>
    <n v="1989"/>
    <s v="USADO"/>
    <m/>
    <s v="GRAMATGES HAROLD. NANA DE ENER"/>
    <s v="O PARA CORO MIXTO. A CAPELA."/>
    <n v="77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1990"/>
    <s v="USADO"/>
    <m/>
    <s v="VALLANTE MIGEL ANGEL. CONCERTI"/>
    <s v="NO PARA VIOLIN Y ORQUESTA."/>
    <n v="78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1991"/>
    <s v="USADO"/>
    <m/>
    <s v="BARRERA MORALES EUCLIDES. LOS "/>
    <s v="COMUNEROS."/>
    <s v="0781-1"/>
    <m/>
    <s v="DE"/>
    <n v="500"/>
    <n v="500"/>
    <s v="1-9-60-90-003"/>
    <s v="3-1-45-12"/>
    <n v="0"/>
    <n v="0"/>
    <x v="344"/>
    <d v="1999-01-02T00:00:00"/>
    <x v="0"/>
  </r>
  <r>
    <n v="241"/>
    <s v="9.1 ELEMENTOS MUSICALES"/>
    <n v="1622"/>
    <s v="PARTITURAS"/>
    <n v="1992"/>
    <s v="USADO"/>
    <m/>
    <s v="BORDA GERMAN. SOLO PARA TROMPE"/>
    <s v="TA."/>
    <n v="78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1993"/>
    <s v="USADO"/>
    <m/>
    <s v="DEBUSSY CLAUDE./BORDA GERMAN. "/>
    <s v="MUERTE SEVILLANA. DEBUSSY CLAU"/>
    <n v="78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1994"/>
    <s v="USADO"/>
    <m/>
    <s v="RAVEL MAURICIO. PAVANA PARA UN"/>
    <s v="A NIÐA DIFUNTA"/>
    <n v="78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1995"/>
    <s v="USADO"/>
    <m/>
    <s v="TOWER JOAN. CUARTETO PERCUSIËN"/>
    <s v="."/>
    <n v="78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1996"/>
    <s v="USADO"/>
    <m/>
    <s v="CRISTANCHO FRANCISCO/PINZËN JE"/>
    <s v="SUS. TORBELLINO DE MI TIERRA-"/>
    <n v="78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1997"/>
    <s v="USADO"/>
    <m/>
    <s v="BORDA GERMAN. OPERA PARA SOLIS"/>
    <s v="TA CORO."/>
    <n v="78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1998"/>
    <s v="USADO"/>
    <m/>
    <s v="BOYCE WILLIAM. SINFONIA NO. 3 "/>
    <s v="EN DO MAYOR."/>
    <n v="78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1999"/>
    <s v="USADO"/>
    <m/>
    <s v="SCHUMAN ROBERT/BORDA GERMAN. E"/>
    <s v="SCENAS INFANTILES."/>
    <n v="78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00"/>
    <s v="USADO"/>
    <m/>
    <s v="CHOPIN FEDERIC/BORDA GERMAN. P"/>
    <s v="RELUDIOS NOS. 6 Y 7."/>
    <n v="79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01"/>
    <s v="USADO"/>
    <m/>
    <s v="BORDA GERMAN. MICROESTRUCTURAS"/>
    <s v=" 1 ┴ 4 VIOLIN Y PIANO"/>
    <n v="791"/>
    <m/>
    <s v="DE"/>
    <n v="2088199.03"/>
    <n v="2088199.03"/>
    <s v="1-9-60-90-003"/>
    <s v="3-1-45-12"/>
    <n v="0"/>
    <n v="0"/>
    <x v="382"/>
    <d v="1996-11-26T00:00:00"/>
    <x v="0"/>
  </r>
  <r>
    <n v="241"/>
    <s v="9.1 ELEMENTOS MUSICALES"/>
    <n v="1622"/>
    <s v="PARTITURAS"/>
    <n v="2002"/>
    <s v="USADO"/>
    <m/>
    <s v="DEBUSSY/BORDA GERMAN. PASOS SO"/>
    <s v="BRE LA NIEVE."/>
    <n v="79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03"/>
    <s v="USADO"/>
    <m/>
    <s v="BEETHOVEEN /BORDA GERMAN. MARC"/>
    <s v="HA FUNEBRE"/>
    <n v="79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04"/>
    <s v="USADO"/>
    <m/>
    <s v="BORDA GERMAN.LO QUE DICE EL AM"/>
    <s v="ANECER SABANERO Y SU SOL."/>
    <n v="79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05"/>
    <s v="USADO"/>
    <m/>
    <s v="BORDA GERMAN. SEIS MICROESTRUC"/>
    <s v="TURAS PARA PIANO-"/>
    <n v="795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2006"/>
    <s v="USADO"/>
    <m/>
    <s v="BORDA GERMAN. IMPROVISACIËN Y "/>
    <s v="-SCHERZO VIOLIN Y PIANO-"/>
    <n v="796"/>
    <m/>
    <s v="DE"/>
    <n v="2088199.03"/>
    <n v="2088199.03"/>
    <s v="1-9-60-90-003"/>
    <s v="3-1-45-12"/>
    <n v="0"/>
    <n v="0"/>
    <x v="382"/>
    <d v="1996-11-26T00:00:00"/>
    <x v="0"/>
  </r>
  <r>
    <n v="241"/>
    <s v="9.1 ELEMENTOS MUSICALES"/>
    <n v="1622"/>
    <s v="PARTITURAS"/>
    <n v="2007"/>
    <s v="USADO"/>
    <m/>
    <s v="BEETHOVEEN LUDWING. VEINTIDOS "/>
    <s v="QUINTETOS DE VIENTOS."/>
    <n v="79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08"/>
    <s v="USADO"/>
    <m/>
    <s v="REICH A, ANTON. QUINTETO VIENT"/>
    <s v="OS OPUS 88 MIB."/>
    <n v="79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09"/>
    <s v="USADO"/>
    <m/>
    <s v="JOPLIN SCOTT/FRANCKEN. DOS PIE"/>
    <s v="ZAS (QUINTETO DE VIENTOS)."/>
    <n v="79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10"/>
    <s v="USADO"/>
    <m/>
    <s v="MESSIANEN OLIVER. TURANGALILA."/>
    <s v=" SINFONIA PARA ORQUESTA."/>
    <n v="80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11"/>
    <s v="USADO"/>
    <m/>
    <s v="RODRIGUEZ SILVIO .GIRON PRELUD"/>
    <s v="IO, PARA VOZ Y GUITARRA."/>
    <n v="80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12"/>
    <s v="USADO"/>
    <m/>
    <s v="BACH JOHANN SEBASTIAN.CONCIERT"/>
    <s v="O FA MAYOR PARA OBOE."/>
    <n v="802"/>
    <m/>
    <s v="DE"/>
    <n v="989.65"/>
    <n v="989.65"/>
    <s v="1-9-60-90-003"/>
    <s v="3-1-45-12"/>
    <n v="0"/>
    <n v="0"/>
    <x v="424"/>
    <d v="1995-11-30T00:00:00"/>
    <x v="0"/>
  </r>
  <r>
    <n v="241"/>
    <s v="9.1 ELEMENTOS MUSICALES"/>
    <n v="1622"/>
    <s v="PARTITURAS"/>
    <n v="2013"/>
    <s v="USADO"/>
    <m/>
    <s v="FERNANDEZ F. LUNITA REDONDA PA"/>
    <s v="RA CORO A TRES VOCES IGUALES."/>
    <n v="803"/>
    <m/>
    <s v="DE"/>
    <n v="1218.0899999999999"/>
    <n v="1218.0899999999999"/>
    <s v="1-9-60-90-003"/>
    <s v="3-1-45-12"/>
    <n v="0"/>
    <n v="0"/>
    <x v="423"/>
    <d v="1998-06-30T00:00:00"/>
    <x v="0"/>
  </r>
  <r>
    <n v="242"/>
    <s v="1.4.1. CUERDAS"/>
    <n v="1624"/>
    <s v="VIOLIN"/>
    <n v="2014"/>
    <s v="USADO"/>
    <m/>
    <s v="VIOLIN ORIGINAL  LUTHIER ENRIC"/>
    <s v="O MARCHETTI 1903"/>
    <n v="8036"/>
    <m/>
    <s v="DE"/>
    <n v="67659999.599999994"/>
    <n v="67659999.599999994"/>
    <s v="1-6-55-05"/>
    <s v="1-6-55-05"/>
    <n v="0"/>
    <n v="64062636.183539681"/>
    <x v="425"/>
    <d v="2000-03-15T00:00:00"/>
    <x v="2"/>
  </r>
  <r>
    <n v="241"/>
    <s v="9.1 ELEMENTOS MUSICALES"/>
    <n v="1622"/>
    <s v="PARTITURAS"/>
    <n v="2015"/>
    <s v="USADO"/>
    <m/>
    <s v="PIAZZOLA ASTOR. TANGAZO"/>
    <m/>
    <n v="80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16"/>
    <s v="USADO"/>
    <m/>
    <s v="TOVAR  ALEX. POCO A POCO."/>
    <m/>
    <n v="80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17"/>
    <s v="USADO"/>
    <m/>
    <s v="WEBER CARL MARIA. EL CAZADOR F"/>
    <s v="URTIVO-(OBERTURA)-"/>
    <n v="806"/>
    <m/>
    <s v="DE"/>
    <n v="189016.92"/>
    <n v="189016.92"/>
    <s v="1-9-60-90-003"/>
    <s v="3-1-45-12"/>
    <n v="0"/>
    <n v="0"/>
    <x v="426"/>
    <d v="1996-02-14T00:00:00"/>
    <x v="0"/>
  </r>
  <r>
    <n v="241"/>
    <s v="9.1 ELEMENTOS MUSICALES"/>
    <n v="1622"/>
    <s v="PARTITURAS"/>
    <n v="2018"/>
    <s v="USADO"/>
    <m/>
    <s v="PROKOFIEV SERGUEI. PEDRO Y EL "/>
    <s v="LOBO(TROMBON Y CLARINETE)"/>
    <n v="807"/>
    <m/>
    <s v="DE"/>
    <n v="115571.91"/>
    <n v="115571.91"/>
    <s v="1-9-60-90-003"/>
    <s v="3-1-45-12"/>
    <n v="0"/>
    <n v="0"/>
    <x v="427"/>
    <d v="1992-12-30T00:00:00"/>
    <x v="0"/>
  </r>
  <r>
    <n v="241"/>
    <s v="9.1 ELEMENTOS MUSICALES"/>
    <n v="1622"/>
    <s v="PARTITURAS"/>
    <n v="2019"/>
    <s v="USADO"/>
    <m/>
    <s v="ROSSINI  GIACOMO. ECCO RIDENTE"/>
    <s v=" IN  CIELO ' EL BARBERO DE SEV"/>
    <n v="808"/>
    <m/>
    <s v="DE"/>
    <n v="63992.5"/>
    <n v="63992.5"/>
    <s v="1-9-60-90-003"/>
    <s v="3-1-45-12"/>
    <n v="0"/>
    <n v="0"/>
    <x v="428"/>
    <d v="1996-08-08T00:00:00"/>
    <x v="0"/>
  </r>
  <r>
    <n v="241"/>
    <s v="9.1 ELEMENTOS MUSICALES"/>
    <n v="1622"/>
    <s v="PARTITURAS"/>
    <n v="2020"/>
    <s v="USADO"/>
    <m/>
    <s v="MAHLER GUSTAV/HEGER ROBERT. HA"/>
    <s v="NSEL Y GRETEL."/>
    <n v="809"/>
    <m/>
    <s v="DE"/>
    <n v="69981.039999999994"/>
    <n v="69981.039999999994"/>
    <s v="1-9-60-90-003"/>
    <s v="3-1-45-12"/>
    <n v="0"/>
    <n v="0"/>
    <x v="429"/>
    <d v="1993-04-05T00:00:00"/>
    <x v="0"/>
  </r>
  <r>
    <n v="241"/>
    <s v="9.1 ELEMENTOS MUSICALES"/>
    <n v="1622"/>
    <s v="PARTITURAS"/>
    <n v="2021"/>
    <s v="USADO"/>
    <m/>
    <s v="ROSA  ANDRES. CANTOS RELIGIOSO"/>
    <s v="S Y PROFANOS."/>
    <n v="81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22"/>
    <s v="USADO"/>
    <m/>
    <s v="MASSENET  JULES. RAPSODIE MAUR"/>
    <s v="ESQUE (EL CID)-"/>
    <n v="811"/>
    <m/>
    <s v="DE"/>
    <n v="221868.2"/>
    <n v="221868.2"/>
    <s v="1-9-60-90-003"/>
    <s v="3-1-45-12"/>
    <n v="0"/>
    <n v="0"/>
    <x v="430"/>
    <d v="1996-02-06T00:00:00"/>
    <x v="0"/>
  </r>
  <r>
    <n v="241"/>
    <s v="9.1 ELEMENTOS MUSICALES"/>
    <n v="1622"/>
    <s v="PARTITURAS"/>
    <n v="2023"/>
    <s v="USADO"/>
    <m/>
    <s v="DUPARC HENRY. L' INVITATION AU"/>
    <s v=" VOYAYE(INVITACIËN A UN VIAJE"/>
    <n v="812"/>
    <m/>
    <s v="DE"/>
    <n v="114782.05"/>
    <n v="114782.05"/>
    <s v="1-9-60-90-003"/>
    <s v="3-1-45-12"/>
    <n v="0"/>
    <n v="0"/>
    <x v="431"/>
    <d v="1989-11-30T00:00:00"/>
    <x v="0"/>
  </r>
  <r>
    <n v="241"/>
    <s v="9.1 ELEMENTOS MUSICALES"/>
    <n v="1622"/>
    <s v="PARTITURAS"/>
    <n v="2024"/>
    <s v="USADO"/>
    <m/>
    <s v="DUPARC HENRY. LA MANOIR DE ROC"/>
    <s v="EMONDE(LA CASA DE ROSAMUNDA)-D"/>
    <n v="813"/>
    <m/>
    <s v="DE"/>
    <n v="70635.009999999995"/>
    <n v="70635.009999999995"/>
    <s v="1-9-60-90-003"/>
    <s v="3-1-45-12"/>
    <n v="0"/>
    <n v="0"/>
    <x v="432"/>
    <d v="1989-11-30T00:00:00"/>
    <x v="0"/>
  </r>
  <r>
    <n v="241"/>
    <s v="9.1 ELEMENTOS MUSICALES"/>
    <n v="1622"/>
    <s v="PARTITURAS"/>
    <n v="2025"/>
    <s v="USADO"/>
    <m/>
    <s v="DUPAC  HENRY. LA VIE ANTERIEUR"/>
    <s v="E"/>
    <n v="814"/>
    <m/>
    <s v="DE"/>
    <n v="103745.33"/>
    <n v="103745.33"/>
    <s v="1-9-60-90-003"/>
    <s v="3-1-45-12"/>
    <n v="0"/>
    <n v="0"/>
    <x v="433"/>
    <d v="1989-11-30T00:00:00"/>
    <x v="0"/>
  </r>
  <r>
    <n v="241"/>
    <s v="9.1 ELEMENTOS MUSICALES"/>
    <n v="1622"/>
    <s v="PARTITURAS"/>
    <n v="2026"/>
    <s v="USADO"/>
    <m/>
    <s v="WEBER ANTON. SYMPHONIE OP 21"/>
    <m/>
    <n v="815"/>
    <m/>
    <s v="DE"/>
    <n v="2781.21"/>
    <n v="2781.21"/>
    <s v="1-9-60-90-003"/>
    <s v="3-1-45-12"/>
    <n v="0"/>
    <n v="0"/>
    <x v="434"/>
    <d v="1984-05-30T00:00:00"/>
    <x v="0"/>
  </r>
  <r>
    <n v="241"/>
    <s v="9.1 ELEMENTOS MUSICALES"/>
    <n v="1622"/>
    <s v="PARTITURAS"/>
    <n v="2027"/>
    <s v="USADO"/>
    <m/>
    <s v="WAGNER /                      "/>
    <s v=" LAS VALDIVIAS."/>
    <n v="81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28"/>
    <s v="USADO"/>
    <m/>
    <s v="WAGNER RICHARD.DIE MEISTERSING"/>
    <s v="ER VON NUREMBERG(LOS MAESTROS"/>
    <n v="817"/>
    <m/>
    <s v="DE"/>
    <n v="2339.7800000000002"/>
    <n v="2339.7800000000002"/>
    <s v="1-9-60-90-003"/>
    <s v="3-1-45-12"/>
    <n v="0"/>
    <n v="0"/>
    <x v="435"/>
    <d v="1984-05-30T00:00:00"/>
    <x v="0"/>
  </r>
  <r>
    <n v="241"/>
    <s v="9.1 ELEMENTOS MUSICALES"/>
    <n v="1622"/>
    <s v="PARTITURAS"/>
    <n v="2029"/>
    <s v="USADO"/>
    <m/>
    <s v="GONZALEZ ZULETA FABIO. LA CATE"/>
    <s v="DRA DE SAL."/>
    <n v="81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30"/>
    <s v="USADO"/>
    <m/>
    <s v="PIAZZOLA ASTOR. CONCIERTO BAND"/>
    <s v="OLEON. ORQUESTA CUERDAS."/>
    <n v="81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31"/>
    <s v="USADO"/>
    <m/>
    <s v="SCHUMAN ROBERT. SINFONIA NO. 4"/>
    <s v=" OPUS 120 EN RE MENOR."/>
    <n v="82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32"/>
    <s v="USADO"/>
    <m/>
    <s v="MOZART WOLFGANG.UN AURA AMOROS"/>
    <s v="A OPERA COSI FAN TUTTE-"/>
    <n v="821"/>
    <m/>
    <s v="DE"/>
    <n v="36567.339999999997"/>
    <n v="36567.339999999997"/>
    <s v="1-9-60-90-003"/>
    <s v="3-1-45-12"/>
    <n v="0"/>
    <n v="0"/>
    <x v="436"/>
    <d v="1996-08-08T00:00:00"/>
    <x v="0"/>
  </r>
  <r>
    <n v="241"/>
    <s v="9.1 ELEMENTOS MUSICALES"/>
    <n v="1622"/>
    <s v="PARTITURAS"/>
    <n v="2033"/>
    <s v="USADO"/>
    <m/>
    <s v="PUCCINI GIACOMO. MANON LESCAUT"/>
    <s v=". INTERMEZZO."/>
    <n v="822"/>
    <m/>
    <s v="DE"/>
    <n v="343728"/>
    <n v="343728"/>
    <s v="1-9-60-90-003"/>
    <s v="3-1-45-12"/>
    <n v="0"/>
    <n v="0"/>
    <x v="437"/>
    <d v="1984-12-31T00:00:00"/>
    <x v="0"/>
  </r>
  <r>
    <n v="241"/>
    <s v="9.1 ELEMENTOS MUSICALES"/>
    <n v="1622"/>
    <s v="PARTITURAS"/>
    <n v="2034"/>
    <s v="USADO"/>
    <m/>
    <s v="RACHMANINOV. RAPSODIA SOBRE UN"/>
    <s v=" TEMA DE PAGANINI OP 43-"/>
    <n v="82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2035"/>
    <s v="USADO"/>
    <m/>
    <s v="SAINT SAENS CAMILLE. CUATRO PO"/>
    <s v="EMAS SINFONICOS PIANO PLE ROJE"/>
    <n v="824"/>
    <m/>
    <s v="DE"/>
    <n v="22073.58"/>
    <n v="22073.58"/>
    <s v="1-9-60-90-003"/>
    <s v="3-1-45-12"/>
    <n v="0"/>
    <n v="0"/>
    <x v="438"/>
    <d v="1989-02-03T00:00:00"/>
    <x v="0"/>
  </r>
  <r>
    <n v="241"/>
    <s v="9.1 ELEMENTOS MUSICALES"/>
    <n v="1622"/>
    <s v="PARTITURAS"/>
    <n v="2036"/>
    <s v="USADO"/>
    <m/>
    <s v="MUSSORGSKI MODESTO. ESCENA DE "/>
    <s v="LA CORONACIËN(BORIS GODUNOV)-M"/>
    <n v="825"/>
    <m/>
    <s v="DE"/>
    <n v="254221.18"/>
    <n v="254221.18"/>
    <s v="1-9-60-90-003"/>
    <s v="3-1-45-12"/>
    <n v="0"/>
    <n v="0"/>
    <x v="439"/>
    <d v="1996-02-06T00:00:00"/>
    <x v="0"/>
  </r>
  <r>
    <n v="241"/>
    <s v="9.1 ELEMENTOS MUSICALES"/>
    <n v="1622"/>
    <s v="PARTITURAS"/>
    <n v="2037"/>
    <s v="USADO"/>
    <m/>
    <s v="SCHOENBERG ARNOLD. PAZ EN LA T"/>
    <s v="IERRA OPUS 13.CORO,ORQUESTA.SC"/>
    <n v="82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38"/>
    <s v="USADO"/>
    <m/>
    <s v="RESPIGHI OTTORINO. TRAMONTO, P"/>
    <s v="ARA VOZ."/>
    <n v="82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39"/>
    <s v="USADO"/>
    <m/>
    <s v="SCHUBERT FRANZ.. SALVE REGINA."/>
    <s v=" OPUS 153 PARA VOZ Y ORQUES"/>
    <n v="82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40"/>
    <s v="USADO"/>
    <m/>
    <s v="PROKOFIEV SERGUEI. IVAN EL TER"/>
    <s v="RIBLE  OPUS 116."/>
    <n v="82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41"/>
    <s v="USADO"/>
    <m/>
    <s v="BRAHMS JOHANNES. REQUIEM ALEMA"/>
    <s v="N. OPUS 45-"/>
    <n v="830"/>
    <m/>
    <s v="DE"/>
    <n v="979690.18"/>
    <n v="979690.18"/>
    <s v="1-9-60-90-003"/>
    <s v="3-1-45-12"/>
    <n v="0"/>
    <n v="0"/>
    <x v="440"/>
    <d v="1996-11-13T00:00:00"/>
    <x v="0"/>
  </r>
  <r>
    <n v="241"/>
    <s v="9.1 ELEMENTOS MUSICALES"/>
    <n v="1622"/>
    <s v="PARTITURAS"/>
    <n v="2042"/>
    <s v="USADO"/>
    <m/>
    <s v="SIBELIUS JEAN. LA HIJA DE POHJ"/>
    <s v="OLA. OPUS 49 POEMA SINFONICO."/>
    <n v="83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43"/>
    <s v="USADO"/>
    <m/>
    <s v="MASSENET JULES. MEDITACIËN. OP"/>
    <s v="ERA  THAIS"/>
    <n v="832"/>
    <m/>
    <s v="DE"/>
    <n v="98274.39"/>
    <n v="98274.39"/>
    <s v="1-9-60-90-003"/>
    <s v="3-1-45-12"/>
    <n v="0"/>
    <n v="0"/>
    <x v="441"/>
    <d v="1996-08-09T00:00:00"/>
    <x v="0"/>
  </r>
  <r>
    <n v="241"/>
    <s v="9.1 ELEMENTOS MUSICALES"/>
    <n v="1622"/>
    <s v="PARTITURAS"/>
    <n v="2044"/>
    <s v="USADO"/>
    <m/>
    <s v="PRADO ALMEIDA. CARTA DE JERUSA"/>
    <s v="LEN."/>
    <n v="83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45"/>
    <s v="USADO"/>
    <m/>
    <s v="LEON CAVALLO RUGGELIO. INTERME"/>
    <s v="ZZO OPERA. I PAGLIALI"/>
    <n v="834"/>
    <m/>
    <s v="DE"/>
    <n v="77705.89"/>
    <n v="77705.89"/>
    <s v="1-9-60-90-003"/>
    <s v="3-1-45-12"/>
    <n v="0"/>
    <n v="0"/>
    <x v="442"/>
    <d v="1996-08-08T00:00:00"/>
    <x v="0"/>
  </r>
  <r>
    <n v="241"/>
    <s v="9.1 ELEMENTOS MUSICALES"/>
    <n v="1622"/>
    <s v="PARTITURAS"/>
    <n v="2046"/>
    <s v="USADO"/>
    <m/>
    <s v="MASCARGNI PIETRO. INTERMEZZO O"/>
    <s v="PERA. L AMICO-"/>
    <n v="835"/>
    <m/>
    <s v="DE"/>
    <n v="109702.19"/>
    <n v="109702.19"/>
    <s v="1-9-60-90-003"/>
    <s v="3-1-45-12"/>
    <n v="0"/>
    <n v="0"/>
    <x v="443"/>
    <d v="1996-08-08T00:00:00"/>
    <x v="0"/>
  </r>
  <r>
    <n v="241"/>
    <s v="9.1 ELEMENTOS MUSICALES"/>
    <n v="1622"/>
    <s v="PARTITURAS"/>
    <n v="2047"/>
    <s v="USADO"/>
    <m/>
    <s v="URIBE HOLGUIN GUILLERMO.REQUIE"/>
    <s v="M OPUS 17."/>
    <n v="83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48"/>
    <s v="USADO"/>
    <m/>
    <s v="CHAIKOSKY . ADIEU FOREST DE J"/>
    <s v="UANA DE ARCO PARA VOZ Y ORQUE"/>
    <n v="83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49"/>
    <s v="USADO"/>
    <m/>
    <s v="SIBELIUS JEAN. FINLANDIA OPUS "/>
    <s v="26 NO.7. POEMA SINFONICO. SIBE"/>
    <n v="83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50"/>
    <s v="USADO"/>
    <m/>
    <s v="BUCH MAX. COL NIDREI OPUS 47 P"/>
    <s v="ARA VIOLONCHELO Y ORQUESTA. BR"/>
    <n v="839"/>
    <m/>
    <s v="DE"/>
    <n v="244764.37"/>
    <n v="244764.37"/>
    <s v="1-9-60-90-003"/>
    <s v="3-1-45-12"/>
    <n v="0"/>
    <n v="0"/>
    <x v="444"/>
    <d v="1995-03-24T00:00:00"/>
    <x v="0"/>
  </r>
  <r>
    <n v="241"/>
    <s v="9.1 ELEMENTOS MUSICALES"/>
    <n v="1622"/>
    <s v="PARTITURAS"/>
    <n v="2051"/>
    <s v="USADO"/>
    <m/>
    <s v="STRAVINSKY IGOR.  PETROCHIKA ("/>
    <s v="PARTE VIOLA)."/>
    <n v="840"/>
    <m/>
    <s v="DE"/>
    <n v="302338.56"/>
    <n v="302338.56"/>
    <s v="1-9-60-90-003"/>
    <s v="3-1-45-12"/>
    <n v="0"/>
    <n v="0"/>
    <x v="445"/>
    <d v="1993-07-22T00:00:00"/>
    <x v="0"/>
  </r>
  <r>
    <n v="241"/>
    <s v="9.1 ELEMENTOS MUSICALES"/>
    <n v="1622"/>
    <s v="PARTITURAS"/>
    <n v="2052"/>
    <s v="USADO"/>
    <m/>
    <s v="BACH CARL . SINFONIA NO. 2. W "/>
    <s v="183. MIB. MAYOR."/>
    <n v="84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53"/>
    <s v="USADO"/>
    <m/>
    <s v="SARMIENTOS JORGE. OFRENDA Y GR"/>
    <s v="ATITUD PARA ORQUESTA."/>
    <n v="84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54"/>
    <s v="USADO"/>
    <m/>
    <s v="KROMER FRANK. CONCIERTO PARA C"/>
    <s v="LARINETE. OP 36 EN MIB MAYOR-K"/>
    <n v="843"/>
    <m/>
    <s v="DE"/>
    <n v="438838.52"/>
    <n v="438838.52"/>
    <s v="1-9-60-90-003"/>
    <s v="3-1-45-12"/>
    <n v="0"/>
    <n v="0"/>
    <x v="446"/>
    <d v="1996-03-14T00:00:00"/>
    <x v="0"/>
  </r>
  <r>
    <n v="241"/>
    <s v="9.1 ELEMENTOS MUSICALES"/>
    <n v="1622"/>
    <s v="PARTITURAS"/>
    <n v="2055"/>
    <s v="USADO"/>
    <m/>
    <s v="MOZAR WOLFGANG. CONCIERTO PIAN"/>
    <s v="O NO. 12 F.414 LA MAYOR."/>
    <n v="84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56"/>
    <s v="USADO"/>
    <m/>
    <s v="VIVALDI  ANTONIO. CONCIETO FLA"/>
    <s v="UTA ORQUESTA DE CUERDAS."/>
    <n v="84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57"/>
    <s v="USADO"/>
    <m/>
    <s v="DONIZZETI GAETANO. MES AMIS OP"/>
    <s v="ERA HIJA DE REGIMIENTO"/>
    <n v="846"/>
    <m/>
    <s v="DE"/>
    <n v="84562.59"/>
    <n v="84562.59"/>
    <s v="1-9-60-90-003"/>
    <s v="3-1-45-12"/>
    <n v="0"/>
    <n v="0"/>
    <x v="447"/>
    <d v="1996-08-08T00:00:00"/>
    <x v="0"/>
  </r>
  <r>
    <n v="241"/>
    <s v="9.1 ELEMENTOS MUSICALES"/>
    <n v="1622"/>
    <s v="PARTITURAS"/>
    <n v="2058"/>
    <s v="USADO"/>
    <m/>
    <s v="IBERT JACQUES. CONCIERTO FLAUT"/>
    <s v="A Y ORQUESTA."/>
    <n v="84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59"/>
    <s v="USADO"/>
    <m/>
    <s v="GERSHWIN. RHAPSODY IN BLUE, PA"/>
    <s v="RA PIANO Y ORQUESTA."/>
    <n v="84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60"/>
    <s v="USADO"/>
    <m/>
    <s v="FALLA MANUEL. CONCIERTO PARA C"/>
    <s v="LAVICENBALO Y CINCO INSTRUMENT"/>
    <n v="84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61"/>
    <s v="USADO"/>
    <m/>
    <s v="RACHMANNNINOV.  CONCIERTO NO.-"/>
    <s v=" 2 PARA PIANO Y ORQUESTA-"/>
    <n v="850"/>
    <m/>
    <s v="DE"/>
    <n v="273596.96000000002"/>
    <n v="273596.96000000002"/>
    <s v="1-9-60-90-003"/>
    <s v="3-1-45-12"/>
    <n v="0"/>
    <n v="0"/>
    <x v="448"/>
    <d v="1996-08-09T00:00:00"/>
    <x v="0"/>
  </r>
  <r>
    <n v="241"/>
    <s v="9.1 ELEMENTOS MUSICALES"/>
    <n v="1622"/>
    <s v="PARTITURAS"/>
    <n v="2062"/>
    <s v="USADO"/>
    <m/>
    <s v="BEETHOVEN. CONCIERTO PIANO Y O"/>
    <s v="RQUESTA. NO. 5. OPUS73. MIB. M"/>
    <n v="85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63"/>
    <s v="USADO"/>
    <m/>
    <s v="AÐEZ JORGE. MIS ROSAS, BOLERO."/>
    <s v=" PARA VOZ Y ORQUESTA DE CAMARA"/>
    <n v="85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64"/>
    <s v="USADO"/>
    <m/>
    <s v="TUBIN EDUARD. CONCIERTO CONTRA"/>
    <s v="BAJO Y ORQUESTA."/>
    <n v="85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65"/>
    <s v="USADO"/>
    <m/>
    <s v="ATEHORTUA BLAS. SERENATA OPUS."/>
    <s v=" 88, PARA ORQUESTA CUERDAS. AT"/>
    <n v="85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66"/>
    <s v="USADO"/>
    <m/>
    <s v="WAGNER. EL HOLANDES HERRANTE O"/>
    <s v=" EL BUQUE FANTASMA. OBERTURA."/>
    <n v="85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67"/>
    <s v="USADO"/>
    <m/>
    <s v="GOMEZ VIGNES MARIO. DANZAS CON"/>
    <s v="CERTANTES"/>
    <n v="856"/>
    <m/>
    <s v="DE"/>
    <n v="578324.89"/>
    <n v="578324.89"/>
    <s v="1-9-60-90-003"/>
    <s v="3-1-45-12"/>
    <n v="0"/>
    <n v="0"/>
    <x v="449"/>
    <d v="1990-12-20T00:00:00"/>
    <x v="0"/>
  </r>
  <r>
    <n v="241"/>
    <s v="9.1 ELEMENTOS MUSICALES"/>
    <n v="1622"/>
    <s v="PARTITURAS"/>
    <n v="2068"/>
    <s v="USADO"/>
    <m/>
    <s v="ROZO CONTRERAS. DIA DE DICIEMB"/>
    <s v="RE. ROMANZA.PARA VOZ Y ORQUEST"/>
    <n v="85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69"/>
    <s v="USADO"/>
    <m/>
    <s v="ROZO CONTRERAS. VICTORIA. CANC"/>
    <s v="IËN PARA VOZ Y ORQUESTA."/>
    <n v="85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70"/>
    <s v="USADO"/>
    <m/>
    <s v="SIBELIUS. CONCIERTO EN RE MENO"/>
    <s v="R PARA VIOLIN Y ORQUESTA OP 47"/>
    <n v="859"/>
    <m/>
    <s v="DE"/>
    <n v="191853.77"/>
    <n v="191853.77"/>
    <s v="1-9-60-90-003"/>
    <s v="3-1-45-12"/>
    <n v="0"/>
    <n v="0"/>
    <x v="450"/>
    <d v="1993-08-27T00:00:00"/>
    <x v="0"/>
  </r>
  <r>
    <n v="241"/>
    <s v="9.1 ELEMENTOS MUSICALES"/>
    <n v="1622"/>
    <s v="PARTITURAS"/>
    <n v="2071"/>
    <s v="USADO"/>
    <m/>
    <s v="BETHOVEEN LUDWING. SERENATA OP"/>
    <s v="US. 8. RE MAYOR."/>
    <n v="86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72"/>
    <s v="USADO"/>
    <m/>
    <s v="DVORAK ANTONIN. SINFONIA NO. 8"/>
    <s v=" OPUS 88 SOL MAYOR."/>
    <n v="86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73"/>
    <s v="USADO"/>
    <m/>
    <s v="BIZET GEORGES. CARMEN. OBERTUR"/>
    <s v="A PAR ORQUESTA."/>
    <n v="86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74"/>
    <s v="USADO"/>
    <m/>
    <s v="BRICEÐO ARNULFO/VELASQUEZ ARMA"/>
    <s v="NDO. AY MI LLANURA. PASAJE .BR"/>
    <n v="86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75"/>
    <s v="USADO"/>
    <m/>
    <s v="GORNOD CHARLES- MISA SOLEMNE A"/>
    <s v=" SANTA CECILIA, PARA SOLISTAS."/>
    <n v="86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76"/>
    <s v="USADO"/>
    <m/>
    <s v="MONTSALVATGE. X. CINCO CANCION"/>
    <s v="ES NEGRAS PARA VOZ Y ORQU."/>
    <n v="86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77"/>
    <s v="USADO"/>
    <m/>
    <s v="MOZART WOLFGANG. MISA BREVE NO"/>
    <s v=". 7. K194. RE MAYOR. PARA SOLI"/>
    <n v="86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78"/>
    <s v="USADO"/>
    <m/>
    <s v="DEBUSSY . RAPSODIA PRIMERA. PA"/>
    <s v="RA CLARINETE Y ORQUESTA."/>
    <n v="86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79"/>
    <s v="USADO"/>
    <m/>
    <s v="DONIZZETTI GAETANO. UNA FURTIV"/>
    <s v="A LAGRIMA. OPERA ELIXIR DE AMO"/>
    <n v="868"/>
    <m/>
    <s v="DE"/>
    <n v="45707.99"/>
    <n v="45707.99"/>
    <s v="1-9-60-90-003"/>
    <s v="3-1-45-12"/>
    <n v="0"/>
    <n v="0"/>
    <x v="451"/>
    <d v="1996-08-08T00:00:00"/>
    <x v="0"/>
  </r>
  <r>
    <n v="241"/>
    <s v="9.1 ELEMENTOS MUSICALES"/>
    <n v="1622"/>
    <s v="PARTITURAS"/>
    <n v="2080"/>
    <s v="USADO"/>
    <m/>
    <s v="URDANETA ALBERTO. GUABINA CHIQ"/>
    <s v="UINQUIREÐA,OCTETO DE MADERAS.U"/>
    <n v="86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81"/>
    <s v="USADO"/>
    <m/>
    <s v="ESCOBAR LUIS ALBERTO. CONCIERT"/>
    <s v="O CLARINETE Y ORQUESTA."/>
    <n v="87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82"/>
    <s v="USADO"/>
    <m/>
    <s v="BACH JOHANN. FUGA NO. 4. DE E"/>
    <s v="L CLAVE BIEN TEMPERADO."/>
    <n v="87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83"/>
    <s v="USADO"/>
    <m/>
    <s v="BEDOYA S┴NCHEZ. COUNTER RHYTHM"/>
    <s v=", I.OP 8 NO.1. PARA 19 INSTR."/>
    <n v="87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84"/>
    <s v="USADO"/>
    <m/>
    <s v="MENDELSSON . SINFONIA NO. 11. "/>
    <s v="FA MENOR. ORQUESTA DE CAMARA."/>
    <n v="87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85"/>
    <s v="USADO"/>
    <m/>
    <s v="RAVEL MAURICIO. RAPSODIA ESPAÐ"/>
    <s v="OLA PARA ORQUESTA."/>
    <n v="87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86"/>
    <s v="USADO"/>
    <m/>
    <s v="SANTORSOLA GUIDO. CONCIERTO GU"/>
    <s v="ITARRA Y ORQUESTA NO."/>
    <n v="87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87"/>
    <s v="USADO"/>
    <m/>
    <s v="BARRERA MORALES EUCLIDES. OBRA"/>
    <s v=" SINFONICA PARA ORQUESTA. -"/>
    <n v="876"/>
    <m/>
    <s v="DE"/>
    <n v="44146.9"/>
    <n v="44146.9"/>
    <s v="1-9-60-90-003"/>
    <s v="3-1-45-12"/>
    <n v="0"/>
    <n v="0"/>
    <x v="452"/>
    <d v="1984-10-01T00:00:00"/>
    <x v="0"/>
  </r>
  <r>
    <n v="241"/>
    <s v="9.1 ELEMENTOS MUSICALES"/>
    <n v="1622"/>
    <s v="PARTITURAS"/>
    <n v="2088"/>
    <s v="USADO"/>
    <m/>
    <s v="HAYDN JOSEPH. SONATAS NOS. 28 "/>
    <s v="A 34. PARA PIANO."/>
    <n v="87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89"/>
    <s v="USADO"/>
    <m/>
    <s v="PADEREWSKI IGOR.  LEYENDA. OP."/>
    <s v=" 16 NO. 5. PARA PIANO."/>
    <n v="87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90"/>
    <s v="USADO"/>
    <m/>
    <s v="ALBERNIZ ISAAC. CORDOBA OP. 23"/>
    <s v="2. DE CANTOS DE ESPAÐA."/>
    <n v="87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91"/>
    <s v="USADO"/>
    <m/>
    <s v="SAINT SAENZ CAMILLE. CONCIERTO"/>
    <s v=" PIANO. NO. 2 SOL MENOR."/>
    <n v="88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92"/>
    <s v="USADO"/>
    <m/>
    <s v="TERZIAN ALICIA. MOVIMIENTOS CO"/>
    <s v="NTRACTANTES. PARA ORQUESTA."/>
    <n v="88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93"/>
    <s v="USADO"/>
    <m/>
    <s v="DALMAR ALVARO .PADRE NUESTRO P"/>
    <s v="ARA VOZ Y ORQUESTA DE CAMARA."/>
    <n v="88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94"/>
    <s v="USADO"/>
    <m/>
    <s v="TORRES JAIME. TONOS SINFONICOS"/>
    <s v="-"/>
    <n v="883"/>
    <m/>
    <s v="DE"/>
    <n v="529763.21"/>
    <n v="529763.21"/>
    <s v="1-9-60-90-003"/>
    <s v="3-1-45-12"/>
    <n v="0"/>
    <n v="0"/>
    <x v="453"/>
    <d v="1988-10-31T00:00:00"/>
    <x v="0"/>
  </r>
  <r>
    <n v="241"/>
    <s v="9.1 ELEMENTOS MUSICALES"/>
    <n v="1622"/>
    <s v="PARTITURAS"/>
    <n v="2095"/>
    <s v="USADO"/>
    <m/>
    <s v="MURILLO JOSE IGNACIO. AMERICUM"/>
    <s v=" PARA ORQUESTA."/>
    <n v="88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96"/>
    <s v="USADO"/>
    <m/>
    <s v="SCHUBERT FRANZ. SONATA PARA VI"/>
    <s v="OLA Y PIANO."/>
    <n v="88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97"/>
    <s v="USADO"/>
    <m/>
    <s v="ALBINONI TOMASO/ATEHORTUA. ADA"/>
    <s v="GIO EN SOL MENOR."/>
    <n v="88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98"/>
    <s v="USADO"/>
    <m/>
    <s v="URIBE HOLGUIM GUILLERMO. SINFO"/>
    <s v="NIETA CAMPESINA. OP. 83 PARA O"/>
    <n v="88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099"/>
    <s v="USADO"/>
    <m/>
    <s v="BEETHOVEN. CONCIERTO VIOLIN,VI"/>
    <s v="OLONCELLO,PIANO.ORQ.OP 56 DO M"/>
    <n v="88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00"/>
    <s v="USADO"/>
    <m/>
    <s v="SCHOSTAKOVICH. DIMITRI.  SINFO"/>
    <s v="NIA NO. 1 EN FA MENOR OP 10-"/>
    <n v="889"/>
    <m/>
    <s v="DE"/>
    <n v="401182.75"/>
    <n v="401182.75"/>
    <s v="1-9-60-90-003"/>
    <s v="3-1-45-12"/>
    <n v="0"/>
    <n v="0"/>
    <x v="454"/>
    <d v="1996-05-14T00:00:00"/>
    <x v="0"/>
  </r>
  <r>
    <n v="241"/>
    <s v="9.1 ELEMENTOS MUSICALES"/>
    <n v="1622"/>
    <s v="PARTITURAS"/>
    <n v="2101"/>
    <s v="USADO"/>
    <m/>
    <s v="ROOTS OLAV. SINFONIA PARA ORQU"/>
    <s v="ESTA."/>
    <n v="890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2102"/>
    <s v="USADO"/>
    <m/>
    <s v="PROKOFIEV SERGUEI.  LA CENICIE"/>
    <s v="NTA."/>
    <n v="891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2103"/>
    <s v="USADO"/>
    <m/>
    <s v="ESCOBAR LUIS ANTONIO.MUSICA PA"/>
    <s v="RA BALLET LA FOSFORERITA. ORQU"/>
    <n v="892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2104"/>
    <s v="USADO"/>
    <m/>
    <s v="CERVANTES IGNACIO/PINZON .SEIS"/>
    <s v=" DANZAS. ARREGLO, PARA QUINTET"/>
    <n v="893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2105"/>
    <s v="USADO"/>
    <m/>
    <s v="HAYDN JOSEPH. CONCIERTO PIANO."/>
    <s v=" CAMARA. RE MAYOR."/>
    <n v="894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2106"/>
    <s v="USADO"/>
    <m/>
    <s v="MOZART WOLFGANG. CONCIERTO FLA"/>
    <s v="UTA Y ORQUESTA."/>
    <n v="895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2107"/>
    <s v="USADO"/>
    <m/>
    <s v="TURINA JOAQUIN. SINFONIA SEVIL"/>
    <s v="LANA."/>
    <n v="896"/>
    <m/>
    <s v="DE"/>
    <n v="185417.07"/>
    <n v="185417.07"/>
    <s v="1-9-60-90-003"/>
    <s v="3-1-45-12"/>
    <n v="0"/>
    <n v="0"/>
    <x v="455"/>
    <d v="1986-10-31T00:00:00"/>
    <x v="0"/>
  </r>
  <r>
    <n v="241"/>
    <s v="9.1 ELEMENTOS MUSICALES"/>
    <n v="1622"/>
    <s v="PARTITURAS"/>
    <n v="2108"/>
    <s v="USADO"/>
    <m/>
    <s v="PUCCINI GIACOMO. ARIA CHE GELI"/>
    <s v="DA MAMNA OPERA LA BOHEME-PUCCI"/>
    <n v="897"/>
    <m/>
    <s v="DE"/>
    <n v="68995.33"/>
    <n v="68995.33"/>
    <s v="1-9-60-90-003"/>
    <s v="3-1-45-12"/>
    <n v="0"/>
    <n v="0"/>
    <x v="456"/>
    <d v="1996-08-21T00:00:00"/>
    <x v="0"/>
  </r>
  <r>
    <n v="241"/>
    <s v="9.1 ELEMENTOS MUSICALES"/>
    <n v="1622"/>
    <s v="PARTITURAS"/>
    <n v="2109"/>
    <s v="USADO"/>
    <m/>
    <s v="JOPLIN. THE EASY WINNERC, A RA"/>
    <s v="GTIME TWO STEP. ORQ. CAMARA. J"/>
    <n v="90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10"/>
    <s v="USADO"/>
    <m/>
    <s v="QUEVEDO Z. GUILLERMO/ VOLANDO "/>
    <s v="TORBELLINO."/>
    <n v="90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11"/>
    <s v="USADO"/>
    <m/>
    <s v="URIBE HOLGUIN. PRELUDIO OP.56 "/>
    <s v="NO. 1. PARA ORQUESTA DE CUERDA"/>
    <n v="90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12"/>
    <s v="USADO"/>
    <m/>
    <s v="GINASTERRA ALBERTO/ATEHORTUA. "/>
    <s v="CUATRO PRELUDIOS AMERICANOS.GI"/>
    <n v="90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13"/>
    <s v="USADO"/>
    <m/>
    <s v="DOW ALBERTO. FANTASIA LITORAL."/>
    <s v=" PARA ORQUESTA."/>
    <n v="90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14"/>
    <s v="USADO"/>
    <m/>
    <s v="BENSON WALDRREN. TRIO PARA PER"/>
    <s v="CUSIËN."/>
    <n v="90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15"/>
    <s v="USADO"/>
    <m/>
    <s v="HAYDNMICHAEL/MARKUS.DIEZ PIEZA"/>
    <s v="S. ARREGLO CUARTETO."/>
    <n v="90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16"/>
    <s v="USADO"/>
    <m/>
    <s v="BACH JOHANN S/IRMA. DIEZ PIEZA"/>
    <s v="S. ARREGLO CUARTETO."/>
    <n v="90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17"/>
    <s v="USADO"/>
    <m/>
    <s v="PINEDA DUQUE ROBERTO. HIMNO DE"/>
    <s v=" BOGOT┴. ARREGLO PARA BANDA. P"/>
    <n v="90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18"/>
    <s v="USADO"/>
    <m/>
    <s v="GUILIANI. CONCIERTO GUITARRA N"/>
    <s v="O. 1 OP. 30. LA MAYOR."/>
    <n v="90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19"/>
    <s v="USADO"/>
    <m/>
    <s v="TORREALBA JUAN VICENTE. OBRAS "/>
    <s v="VARIAS PARA VOZ Y PIANO."/>
    <n v="91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20"/>
    <s v="USADO"/>
    <m/>
    <s v="SHAW. A POCKET FULL OF WRY PAR"/>
    <s v="A CORNO. TROMPETA, TROMBON."/>
    <n v="91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21"/>
    <s v="USADO"/>
    <m/>
    <s v="IOANNIDIS YANNIS. TROPIC, PARA"/>
    <s v=" ORQUESTA."/>
    <n v="91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22"/>
    <s v="USADO"/>
    <m/>
    <s v="SAINT SAENZ CAMILLE. SINFONIA "/>
    <s v="NO.3. OP. 78 DO MENOR. ORQUEST"/>
    <n v="91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23"/>
    <s v="USADO"/>
    <m/>
    <s v="STRAUSS RICHARD. SINFONIA DOME"/>
    <s v="STICA. OP. 53. PARA ORQUESTA."/>
    <n v="91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24"/>
    <s v="USADO"/>
    <m/>
    <s v="WAGNER  RICHARD. PRELUDIO AL A"/>
    <s v="CTO III (OPERA LOHENGRIN)-"/>
    <n v="915"/>
    <m/>
    <s v="DE"/>
    <n v="137818.89000000001"/>
    <n v="137818.89000000001"/>
    <s v="1-9-60-90-003"/>
    <s v="3-1-45-12"/>
    <n v="0"/>
    <n v="0"/>
    <x v="457"/>
    <d v="1997-07-17T00:00:00"/>
    <x v="0"/>
  </r>
  <r>
    <n v="241"/>
    <s v="9.1 ELEMENTOS MUSICALES"/>
    <n v="1622"/>
    <s v="PARTITURAS"/>
    <n v="2125"/>
    <s v="USADO"/>
    <m/>
    <s v="BARRERA MORALES EUCLIDES. TRIO"/>
    <s v=" PARA VIOLIN Y VIOLONCHELLO-"/>
    <n v="916"/>
    <m/>
    <s v="DE"/>
    <n v="618057.04"/>
    <n v="618057.04"/>
    <s v="1-9-60-90-003"/>
    <s v="3-1-45-12"/>
    <n v="0"/>
    <n v="0"/>
    <x v="458"/>
    <d v="1986-12-29T00:00:00"/>
    <x v="0"/>
  </r>
  <r>
    <n v="241"/>
    <s v="9.1 ELEMENTOS MUSICALES"/>
    <n v="1622"/>
    <s v="PARTITURAS"/>
    <n v="2126"/>
    <s v="USADO"/>
    <m/>
    <s v="EGGE KLAUS. SINFONIA NO.2. OP."/>
    <s v="22 ORQUESTA. GIOCOSA."/>
    <n v="91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27"/>
    <s v="USADO"/>
    <m/>
    <s v="BERLIOZ HECTOR. CARNAVAL ROMAN"/>
    <s v="O.OP.9. OBERTURA"/>
    <n v="918"/>
    <m/>
    <s v="DE"/>
    <n v="184042.82"/>
    <n v="184042.82"/>
    <s v="1-9-60-90-003"/>
    <s v="3-1-45-12"/>
    <n v="0"/>
    <n v="0"/>
    <x v="459"/>
    <d v="1996-12-23T00:00:00"/>
    <x v="0"/>
  </r>
  <r>
    <n v="241"/>
    <s v="9.1 ELEMENTOS MUSICALES"/>
    <n v="1622"/>
    <s v="PARTITURAS"/>
    <n v="2128"/>
    <s v="USADO"/>
    <m/>
    <s v="BARRAUD HECTOR. SINFONIA CONCE"/>
    <s v="RTANTE PARA TROMPETA. Y ORQ. B"/>
    <n v="91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29"/>
    <s v="USADO"/>
    <m/>
    <s v="STRAVINSKY IGOR SYMPHONIES OF "/>
    <s v="WINDS INSTRUMENTS(SINFONIA PAR"/>
    <n v="920"/>
    <m/>
    <s v="DE"/>
    <n v="200441.86"/>
    <n v="200441.86"/>
    <s v="1-9-60-90-003"/>
    <s v="3-1-45-12"/>
    <n v="0"/>
    <n v="0"/>
    <x v="460"/>
    <d v="1993-12-30T00:00:00"/>
    <x v="0"/>
  </r>
  <r>
    <n v="241"/>
    <s v="9.1 ELEMENTOS MUSICALES"/>
    <n v="1622"/>
    <s v="PARTITURAS"/>
    <n v="2130"/>
    <s v="USADO"/>
    <m/>
    <s v="HINDEMITH. KONZERT MUSIK.OP.50"/>
    <s v="GRUPO DE COBRES. Y CUERDAS. HI"/>
    <n v="92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31"/>
    <s v="USADO"/>
    <m/>
    <s v="SUITE PARA LA MUSICA REAL DE C"/>
    <s v="OBRES DEL REY JAIME I. SEXT"/>
    <n v="92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32"/>
    <s v="USADO"/>
    <m/>
    <s v="CHAGRIN FRANCIS..RENACIMIENTO "/>
    <s v="SUITE, PARA ORQUESTA CUERDAS,"/>
    <n v="92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33"/>
    <s v="USADO"/>
    <m/>
    <s v="BACH WILHELM. TRIO EN LA MENOR"/>
    <s v=", PARA 2 FLAUTAS Y PIANO."/>
    <n v="92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34"/>
    <s v="USADO"/>
    <m/>
    <s v="BLACHER BORIS. DIVERTIMENTO, P"/>
    <s v="ARA TROMPETA, TROMBON Y PIANO."/>
    <n v="92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35"/>
    <s v="USADO"/>
    <m/>
    <s v="FRANCKENNPOLH. TRIO PARA CORNO"/>
    <s v=", TROMPETA Y TROMBON."/>
    <n v="92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36"/>
    <s v="USADO"/>
    <m/>
    <s v="MASSENET JULIOS. WERTHER. POUR"/>
    <s v="QUOI ME REVELLIER. VOZ Y ORQUE"/>
    <n v="92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37"/>
    <s v="USADO"/>
    <m/>
    <s v="GOULD ELIZABETH. INVENCIONES P"/>
    <s v="ARA FLAUTA Y MARIMBA."/>
    <n v="92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38"/>
    <s v="USADO"/>
    <m/>
    <s v="DAHL INGOLF. DUETTINO CONCERTA"/>
    <s v="NTE, PARA FLAUTA Y PERCUSIËN."/>
    <n v="92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39"/>
    <s v="USADO"/>
    <m/>
    <s v="WEBER CARL MARIA. CONCIERTO CL"/>
    <s v="ARINETE NO. 1 OP. 73. FA MENOR"/>
    <n v="93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40"/>
    <s v="USADO"/>
    <m/>
    <s v="SAMMARTINI. SINFONIA EN DO MAY"/>
    <s v="OR PARA ORQ. DE CAMARA."/>
    <n v="93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41"/>
    <s v="USADO"/>
    <m/>
    <s v="MOLANO R TOMAS/VELASCO JULIO. "/>
    <s v="HILSE PASILLO."/>
    <n v="93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42"/>
    <s v="USADO"/>
    <m/>
    <s v="VALEN FARTEIN. SINFONIA NO. 2."/>
    <s v=" OP. 40 PARA ORQUESTA."/>
    <n v="93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43"/>
    <s v="USADO"/>
    <m/>
    <s v="DELLO JOIO NORMAN. VARIACIONES"/>
    <s v=", CHACCONNE Y FINAL, PARA ORQ."/>
    <n v="93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44"/>
    <s v="USADO"/>
    <m/>
    <s v="BIZET GEORGE. CARMEN SUITE. GR"/>
    <s v="UPO DE PERCUSIËN Y ORQ."/>
    <n v="93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45"/>
    <s v="USADO"/>
    <m/>
    <s v="BARTOK BELA. MUSICA PARA INSTR"/>
    <s v="UMENTOS DE CUERDA. PARTE VIOLI"/>
    <n v="936"/>
    <m/>
    <s v="DE"/>
    <n v="15060.67"/>
    <n v="15060.67"/>
    <s v="1-9-60-90-003"/>
    <s v="3-1-45-12"/>
    <n v="0"/>
    <n v="0"/>
    <x v="461"/>
    <d v="1994-06-16T00:00:00"/>
    <x v="0"/>
  </r>
  <r>
    <n v="241"/>
    <s v="9.1 ELEMENTOS MUSICALES"/>
    <n v="1622"/>
    <s v="PARTITURAS"/>
    <n v="2146"/>
    <s v="USADO"/>
    <m/>
    <s v="PURCELL HENRY. DIDO Y ENEAS, P"/>
    <s v="ARA VOCES, CORO MIEXTO. Y ORQ"/>
    <n v="93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47"/>
    <s v="USADO"/>
    <m/>
    <s v="BORDA GERMAN. SIDERAL, PARA OC"/>
    <s v="TETO DE COBRES."/>
    <n v="93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48"/>
    <s v="USADO"/>
    <m/>
    <s v="BORDA GERMAN. INVENCIONES PARA"/>
    <s v=" CLARINETE Y PERCUSIËN. I"/>
    <n v="939"/>
    <m/>
    <s v="DE"/>
    <n v="110367.25"/>
    <n v="110367.25"/>
    <s v="1-9-60-90-003"/>
    <s v="3-1-45-12"/>
    <n v="0"/>
    <n v="0"/>
    <x v="462"/>
    <d v="1984-07-12T00:00:00"/>
    <x v="0"/>
  </r>
  <r>
    <n v="241"/>
    <s v="9.1 ELEMENTOS MUSICALES"/>
    <n v="1622"/>
    <s v="PARTITURAS"/>
    <n v="2149"/>
    <s v="USADO"/>
    <m/>
    <s v="BORDA GERMAN. IMPACTO. SEXTETO"/>
    <s v=" PARA VIENTOS Y CLAVE."/>
    <n v="94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50"/>
    <s v="USADO"/>
    <m/>
    <s v="BORDA GERMAN. MEDITACIËN, SEXT"/>
    <s v="ETO PARA VIENTOS Y CLAVE."/>
    <n v="94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51"/>
    <s v="USADO"/>
    <m/>
    <s v="BORDA GERMAN. ESTRUCTURA. SEXT"/>
    <s v="ETO PARA VIENTOS Y CLAVE."/>
    <n v="94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52"/>
    <s v="USADO"/>
    <m/>
    <s v="BORDA GERMAN. LUMINOSIDAD PARA"/>
    <s v=" GUITARRA, ARPA Y CEMBALO."/>
    <n v="94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53"/>
    <s v="USADO"/>
    <m/>
    <s v="BORDA GERMAN. SEIS MICROESTRUC"/>
    <s v="TURAS PARA ORQUESTA CUERDAS. B"/>
    <n v="94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54"/>
    <s v="USADO"/>
    <m/>
    <s v="ZUMAQUE FRANCISCO. BOK GUNS HO"/>
    <s v="RAK CANTOS."/>
    <n v="94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55"/>
    <s v="USADO"/>
    <m/>
    <s v="SCHUMANN. CANCIËN DEL CAZADOR "/>
    <s v="DEL ALBUM DE LA JUVENTUD.SCH"/>
    <n v="94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56"/>
    <s v="USADO"/>
    <m/>
    <s v="TELEMAN GEORG. SUITE EN FA MAA"/>
    <s v="YOR."/>
    <n v="94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57"/>
    <s v="USADO"/>
    <m/>
    <s v="TOVAR ALEX. SERENATA EN MALAGA"/>
    <s v="."/>
    <n v="948"/>
    <m/>
    <s v="DE"/>
    <n v="169619.08"/>
    <n v="169619.08"/>
    <s v="1-9-60-90-003"/>
    <s v="3-1-45-12"/>
    <n v="0"/>
    <n v="0"/>
    <x v="463"/>
    <d v="1996-04-15T00:00:00"/>
    <x v="0"/>
  </r>
  <r>
    <n v="241"/>
    <s v="9.1 ELEMENTOS MUSICALES"/>
    <n v="1622"/>
    <s v="PARTITURAS"/>
    <n v="2158"/>
    <s v="USADO"/>
    <m/>
    <s v="GARCIA FULGENCIO/VELASQUEZ ARM"/>
    <s v="ANDO. LA GATA GOLOSA.-"/>
    <n v="949"/>
    <m/>
    <s v="DE"/>
    <n v="929552.74"/>
    <n v="929552.74"/>
    <s v="1-9-60-90-003"/>
    <s v="3-1-45-12"/>
    <n v="0"/>
    <n v="0"/>
    <x v="464"/>
    <d v="1996-08-21T00:00:00"/>
    <x v="0"/>
  </r>
  <r>
    <n v="241"/>
    <s v="9.1 ELEMENTOS MUSICALES"/>
    <n v="1622"/>
    <s v="PARTITURAS"/>
    <n v="2159"/>
    <s v="USADO"/>
    <m/>
    <s v="MORALES PEDRO/ALEX TOVAR. DIVA"/>
    <s v="GACIËN"/>
    <n v="950"/>
    <m/>
    <s v="DE"/>
    <n v="124982.5"/>
    <n v="124982.5"/>
    <s v="1-9-60-90-003"/>
    <s v="3-1-45-12"/>
    <n v="0"/>
    <n v="0"/>
    <x v="465"/>
    <d v="1996-04-15T00:00:00"/>
    <x v="0"/>
  </r>
  <r>
    <n v="241"/>
    <s v="9.1 ELEMENTOS MUSICALES"/>
    <n v="1622"/>
    <s v="PARTITURAS"/>
    <n v="2160"/>
    <s v="USADO"/>
    <m/>
    <s v="FLOREZ JULIO. FLOREZ NEGRAS."/>
    <m/>
    <n v="951"/>
    <m/>
    <s v="DE"/>
    <n v="98200.52"/>
    <n v="98200.52"/>
    <s v="1-9-60-90-003"/>
    <s v="3-1-45-12"/>
    <n v="0"/>
    <n v="0"/>
    <x v="466"/>
    <d v="1996-04-15T00:00:00"/>
    <x v="0"/>
  </r>
  <r>
    <n v="241"/>
    <s v="9.1 ELEMENTOS MUSICALES"/>
    <n v="1622"/>
    <s v="PARTITURAS"/>
    <n v="2161"/>
    <s v="USADO"/>
    <m/>
    <s v="VIVALDI  ANTONIO. CONCIERTO VI"/>
    <s v="OLIN  OP 9.  NO. 1 DO MAYOR-"/>
    <n v="952"/>
    <m/>
    <s v="DE"/>
    <n v="351983.54"/>
    <n v="351983.54"/>
    <s v="1-9-60-90-003"/>
    <s v="3-1-45-12"/>
    <n v="0"/>
    <n v="0"/>
    <x v="467"/>
    <d v="1996-10-22T00:00:00"/>
    <x v="0"/>
  </r>
  <r>
    <n v="241"/>
    <s v="9.1 ELEMENTOS MUSICALES"/>
    <n v="1622"/>
    <s v="PARTITURAS"/>
    <n v="2162"/>
    <s v="USADO"/>
    <m/>
    <s v="VIVALDI  ANTONIO. CONCIERTO VI"/>
    <s v="OLIN  OP. 9 NO. 3 SOL MENOR L"/>
    <n v="953"/>
    <m/>
    <s v="DE"/>
    <n v="409283.2"/>
    <n v="409283.2"/>
    <s v="1-9-60-90-003"/>
    <s v="3-1-45-12"/>
    <n v="0"/>
    <n v="0"/>
    <x v="468"/>
    <d v="1996-10-22T00:00:00"/>
    <x v="0"/>
  </r>
  <r>
    <n v="241"/>
    <s v="9.1 ELEMENTOS MUSICALES"/>
    <n v="1622"/>
    <s v="PARTITURAS"/>
    <n v="2163"/>
    <s v="USADO"/>
    <m/>
    <s v="VIVALDI   ANTONIO. CONCIERTO E"/>
    <s v="N RE MENOR PARA VIOLA ."/>
    <n v="95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64"/>
    <s v="USADO"/>
    <m/>
    <s v="MARTIN FRANK. SONATA DE CHIESA"/>
    <s v=" PARA VIOLA DAMORE."/>
    <n v="95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65"/>
    <s v="USADO"/>
    <m/>
    <s v="BARAT/J. ANDANTE Y ALLEGRO, PA"/>
    <s v="RA TROMBON Y PIANO."/>
    <n v="95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66"/>
    <s v="USADO"/>
    <m/>
    <s v="MUSSORGSKY MODESTO. INTRODUCTI"/>
    <s v="ON AND POLONAISE-"/>
    <n v="957"/>
    <m/>
    <s v="DE"/>
    <n v="184288.43"/>
    <n v="184288.43"/>
    <s v="1-9-60-90-003"/>
    <s v="3-1-45-12"/>
    <n v="0"/>
    <n v="0"/>
    <x v="469"/>
    <d v="1996-03-14T00:00:00"/>
    <x v="0"/>
  </r>
  <r>
    <n v="241"/>
    <s v="9.1 ELEMENTOS MUSICALES"/>
    <n v="1622"/>
    <s v="PARTITURAS"/>
    <n v="2167"/>
    <s v="USADO"/>
    <m/>
    <s v="BUSSER HENRI. CANTABILE Y SCHE"/>
    <s v="RZANDO OP 51 PARA TROMBON Y"/>
    <n v="95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68"/>
    <s v="USADO"/>
    <m/>
    <s v="CORELLI ARCANGELLO. SONATA OP "/>
    <s v="5 FA MAYOR PARA TROMBON Y PIAN"/>
    <n v="95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69"/>
    <s v="USADO"/>
    <m/>
    <s v="PRESSER WILLIAM. SONATINA PARA"/>
    <s v=" TROMBON Y PIANO."/>
    <n v="96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70"/>
    <s v="USADO"/>
    <m/>
    <s v="RIMSKY KORSAKOV NICOLAI. CONCI"/>
    <s v="ERTO PARA TROMBON Y TROMPETA-R"/>
    <n v="96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2171"/>
    <s v="USADO"/>
    <m/>
    <s v="PINZON  JESUS. POR LA PAZ DEL "/>
    <s v="MUNDO"/>
    <n v="962"/>
    <m/>
    <s v="DE"/>
    <n v="717387.64"/>
    <n v="717387.64"/>
    <s v="1-9-60-90-003"/>
    <s v="3-1-45-12"/>
    <n v="0"/>
    <n v="0"/>
    <x v="470"/>
    <d v="1985-03-08T00:00:00"/>
    <x v="0"/>
  </r>
  <r>
    <n v="241"/>
    <s v="9.1 ELEMENTOS MUSICALES"/>
    <n v="1622"/>
    <s v="PARTITURAS"/>
    <n v="2172"/>
    <s v="USADO"/>
    <m/>
    <s v="PINZON JESUS. RELATO DE SERGIO"/>
    <s v=" STEPASKY"/>
    <n v="963"/>
    <m/>
    <s v="DE"/>
    <n v="441469.34"/>
    <n v="441469.34"/>
    <s v="1-9-60-90-003"/>
    <s v="3-1-45-12"/>
    <n v="0"/>
    <n v="0"/>
    <x v="471"/>
    <d v="1983-05-06T00:00:00"/>
    <x v="0"/>
  </r>
  <r>
    <n v="241"/>
    <s v="9.1 ELEMENTOS MUSICALES"/>
    <n v="1622"/>
    <s v="PARTITURAS"/>
    <n v="2173"/>
    <s v="USADO"/>
    <m/>
    <s v="ZUMAQUE FRANCISCO. CAMINA . PA"/>
    <s v="RA ORQUESTA."/>
    <n v="96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74"/>
    <s v="USADO"/>
    <m/>
    <s v="ZUMAQUE FRANCISCO. URI MATAGUI"/>
    <m/>
    <n v="965"/>
    <m/>
    <s v="DE"/>
    <n v="317416.5"/>
    <n v="317416.5"/>
    <s v="1-9-60-90-003"/>
    <s v="3-1-45-12"/>
    <n v="0"/>
    <n v="0"/>
    <x v="472"/>
    <d v="1983-03-08T00:00:00"/>
    <x v="0"/>
  </r>
  <r>
    <n v="241"/>
    <s v="9.1 ELEMENTOS MUSICALES"/>
    <n v="1622"/>
    <s v="PARTITURAS"/>
    <n v="2175"/>
    <s v="USADO"/>
    <m/>
    <s v="PINZËN  JESUS. RITMICA 3 PARA "/>
    <s v="PERCUSIËN Y PIANO"/>
    <n v="966"/>
    <m/>
    <s v="DE"/>
    <n v="441469.34"/>
    <n v="441469.34"/>
    <s v="1-9-60-90-003"/>
    <s v="3-1-45-12"/>
    <n v="0"/>
    <n v="0"/>
    <x v="471"/>
    <d v="1983-05-06T00:00:00"/>
    <x v="0"/>
  </r>
  <r>
    <n v="241"/>
    <s v="9.1 ELEMENTOS MUSICALES"/>
    <n v="1622"/>
    <s v="PARTITURAS"/>
    <n v="2176"/>
    <s v="USADO"/>
    <m/>
    <s v="HAYND JOSEPH. SINFONIA NO. 82 "/>
    <s v="DO MAYOR . EL OSO.-"/>
    <n v="967"/>
    <m/>
    <s v="DE"/>
    <n v="211905.33"/>
    <n v="211905.33"/>
    <s v="1-9-60-90-003"/>
    <s v="3-1-45-12"/>
    <n v="0"/>
    <n v="0"/>
    <x v="473"/>
    <d v="1983-06-20T00:00:00"/>
    <x v="0"/>
  </r>
  <r>
    <n v="241"/>
    <s v="9.1 ELEMENTOS MUSICALES"/>
    <n v="1622"/>
    <s v="PARTITURAS"/>
    <n v="2177"/>
    <s v="USADO"/>
    <m/>
    <s v="ARAGON G ALFREDO. KUNE"/>
    <m/>
    <n v="968"/>
    <m/>
    <s v="DE"/>
    <n v="441469.34"/>
    <n v="441469.34"/>
    <s v="1-9-60-90-003"/>
    <s v="3-1-45-12"/>
    <n v="0"/>
    <n v="0"/>
    <x v="471"/>
    <d v="1984-04-16T00:00:00"/>
    <x v="0"/>
  </r>
  <r>
    <n v="241"/>
    <s v="9.1 ELEMENTOS MUSICALES"/>
    <n v="1622"/>
    <s v="PARTITURAS"/>
    <n v="2178"/>
    <s v="USADO"/>
    <m/>
    <s v="MEJIA ADOLFO/ZUMAQUE FRANCISCO"/>
    <s v="IMPROVISACIËN-"/>
    <n v="969"/>
    <m/>
    <s v="DE"/>
    <n v="72842.55"/>
    <n v="72842.55"/>
    <s v="1-9-60-90-003"/>
    <s v="3-1-45-12"/>
    <n v="0"/>
    <n v="0"/>
    <x v="474"/>
    <d v="1982-05-08T00:00:00"/>
    <x v="0"/>
  </r>
  <r>
    <n v="241"/>
    <s v="9.1 ELEMENTOS MUSICALES"/>
    <n v="1622"/>
    <s v="PARTITURAS"/>
    <n v="2179"/>
    <s v="USADO"/>
    <m/>
    <s v="PINZËN URREA  JESUS. CONCIERTO"/>
    <s v=" PARA 5 TIMBALES Y ORQUESTA"/>
    <n v="970"/>
    <m/>
    <s v="DE"/>
    <n v="829962.41"/>
    <n v="829962.41"/>
    <s v="1-9-60-90-003"/>
    <s v="3-1-45-12"/>
    <n v="0"/>
    <n v="0"/>
    <x v="475"/>
    <d v="1984-07-02T00:00:00"/>
    <x v="0"/>
  </r>
  <r>
    <n v="241"/>
    <s v="9.1 ELEMENTOS MUSICALES"/>
    <n v="1622"/>
    <s v="PARTITURAS"/>
    <n v="2180"/>
    <s v="USADO"/>
    <m/>
    <s v="ZUMAQUE FRANCISCO. LLANTO POR "/>
    <s v="EL CACHORRO-"/>
    <n v="971"/>
    <m/>
    <s v="DE"/>
    <n v="346553.43"/>
    <n v="346553.43"/>
    <s v="1-9-60-90-003"/>
    <s v="3-1-45-12"/>
    <n v="0"/>
    <n v="0"/>
    <x v="420"/>
    <d v="1984-01-01T00:00:00"/>
    <x v="0"/>
  </r>
  <r>
    <n v="241"/>
    <s v="9.1 ELEMENTOS MUSICALES"/>
    <n v="1622"/>
    <s v="PARTITURAS"/>
    <n v="2181"/>
    <s v="USADO"/>
    <m/>
    <s v="PINZËN JESUS. RITO CUBEO"/>
    <m/>
    <n v="972"/>
    <m/>
    <s v="DE"/>
    <n v="829962.41"/>
    <n v="829962.41"/>
    <s v="1-9-60-90-003"/>
    <s v="3-1-45-12"/>
    <n v="0"/>
    <n v="0"/>
    <x v="475"/>
    <d v="1984-03-02T00:00:00"/>
    <x v="0"/>
  </r>
  <r>
    <n v="241"/>
    <s v="9.1 ELEMENTOS MUSICALES"/>
    <n v="1622"/>
    <s v="PARTITURAS"/>
    <n v="2182"/>
    <s v="USADO"/>
    <m/>
    <s v="PINZËN JESUS. GOE PAYARI(CANTO"/>
    <s v=" DESPUES DE LA MUERTE)-"/>
    <n v="973"/>
    <m/>
    <s v="DE"/>
    <n v="1741155.14"/>
    <n v="1741155.14"/>
    <s v="1-9-60-90-003"/>
    <s v="3-1-45-12"/>
    <n v="0"/>
    <n v="0"/>
    <x v="476"/>
    <d v="1984-03-16T00:00:00"/>
    <x v="0"/>
  </r>
  <r>
    <n v="241"/>
    <s v="9.1 ELEMENTOS MUSICALES"/>
    <n v="1622"/>
    <s v="PARTITURAS"/>
    <n v="2183"/>
    <s v="USADO"/>
    <m/>
    <s v="ATEHORTUA BLAS. LLANTO DE ISIS"/>
    <s v=" OP. 119 CANTATA.."/>
    <n v="97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84"/>
    <s v="USADO"/>
    <m/>
    <s v="CASTILLA ALBERTO/ ATEHORTUA BL"/>
    <s v="AS. SOY TOLIMENSE ."/>
    <n v="97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85"/>
    <s v="USADO"/>
    <m/>
    <s v="WILLIS ALEJANDRO /MAZUERA LUIS"/>
    <s v=". GALERON LLANERO."/>
    <n v="97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86"/>
    <s v="USADO"/>
    <m/>
    <s v="TOMASI HENRI. CONCIERTO TROMPE"/>
    <s v="TA Y ORQUESTA."/>
    <n v="977"/>
    <m/>
    <s v="DE"/>
    <n v="98668.44"/>
    <n v="98668.44"/>
    <s v="1-9-60-90-003"/>
    <s v="3-1-45-12"/>
    <n v="0"/>
    <n v="0"/>
    <x v="477"/>
    <d v="1990-02-13T00:00:00"/>
    <x v="0"/>
  </r>
  <r>
    <n v="241"/>
    <s v="9.1 ELEMENTOS MUSICALES"/>
    <n v="1622"/>
    <s v="PARTITURAS"/>
    <n v="2187"/>
    <s v="USADO"/>
    <m/>
    <s v="SOJO VICENTE EMILIO. ADIOS MAR"/>
    <s v="IPOSITAS."/>
    <n v="97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88"/>
    <s v="USADO"/>
    <m/>
    <s v="HIDALGO HECTOR. VARIANTES , PA"/>
    <s v="RA ORQUESTA."/>
    <n v="97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89"/>
    <s v="USADO"/>
    <m/>
    <s v="HIDALGO HECTOR. FONOCICLOS PAR"/>
    <s v="A 42 INSTRUMENTOS DE CUERDAS."/>
    <n v="98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90"/>
    <s v="USADO"/>
    <m/>
    <s v="BORDA GERMAN. CONCIERTO GROSSO"/>
    <s v=" PARA ORQUESTA."/>
    <n v="98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91"/>
    <s v="USADO"/>
    <m/>
    <s v="BORDA GERMAN. LIRICO Y TRES MI"/>
    <s v="CROESTRUCTURAS PARA VIOLONCHEL"/>
    <n v="98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92"/>
    <s v="USADO"/>
    <m/>
    <s v="MASSENET JULES. LE CID BALLET-"/>
    <s v="OVERTURA"/>
    <n v="983"/>
    <m/>
    <s v="DE"/>
    <n v="126696.33"/>
    <n v="126696.33"/>
    <s v="1-9-60-90-003"/>
    <s v="3-1-45-12"/>
    <n v="0"/>
    <n v="0"/>
    <x v="478"/>
    <d v="1996-03-14T00:00:00"/>
    <x v="0"/>
  </r>
  <r>
    <n v="241"/>
    <s v="9.1 ELEMENTOS MUSICALES"/>
    <n v="1622"/>
    <s v="PARTITURAS"/>
    <n v="2193"/>
    <s v="USADO"/>
    <m/>
    <s v="PINEDA ROBERTO/BARRERA EUCLIDE"/>
    <s v="S. CANTO MISTICO."/>
    <n v="98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94"/>
    <s v="USADO"/>
    <m/>
    <s v="ZUMAQUE FRANCISCO. AGONIA PARA"/>
    <s v=" VOZ."/>
    <n v="98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95"/>
    <s v="USADO"/>
    <m/>
    <s v="GUTIERREZ BENJAMIN. CONCIERTO "/>
    <s v="FLAUTA Y ORQUESTA ."/>
    <n v="98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96"/>
    <s v="USADO"/>
    <m/>
    <s v="PULIDO LUIS. EVENTOS RITMICOS."/>
    <m/>
    <n v="98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97"/>
    <s v="USADO"/>
    <m/>
    <s v="BORDA GERMAN. INVENSIËN II(SEI"/>
    <s v="S TRANSPARENCIAS)"/>
    <n v="988"/>
    <m/>
    <s v="DE"/>
    <n v="110367.25"/>
    <n v="110367.25"/>
    <s v="1-9-60-90-003"/>
    <s v="3-1-45-12"/>
    <n v="0"/>
    <n v="0"/>
    <x v="462"/>
    <d v="1984-07-12T00:00:00"/>
    <x v="0"/>
  </r>
  <r>
    <n v="241"/>
    <s v="9.1 ELEMENTOS MUSICALES"/>
    <n v="1622"/>
    <s v="PARTITURAS"/>
    <n v="2198"/>
    <s v="USADO"/>
    <m/>
    <s v="BORDA GERMAN. VARIACIONES SOBR"/>
    <s v="E UN TEMA DE MOZART PARA COBRE"/>
    <n v="98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199"/>
    <s v="USADO"/>
    <m/>
    <s v="DEGEYTER PIERRE/ACUÐA JOSE FEL"/>
    <s v="ICIANO. INTERNACIONAL."/>
    <n v="99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00"/>
    <s v="USADO"/>
    <m/>
    <s v="WAGNER RICARD. PRELUDIO ACATO "/>
    <s v="1 FINAL ACTO 3 (PARSIFAL)."/>
    <n v="991"/>
    <m/>
    <s v="DE"/>
    <n v="128122.54"/>
    <n v="128122.54"/>
    <s v="1-9-60-90-003"/>
    <s v="3-1-45-12"/>
    <n v="0"/>
    <n v="0"/>
    <x v="479"/>
    <d v="1996-03-14T00:00:00"/>
    <x v="0"/>
  </r>
  <r>
    <n v="241"/>
    <s v="9.1 ELEMENTOS MUSICALES"/>
    <n v="1622"/>
    <s v="PARTITURAS"/>
    <n v="2201"/>
    <s v="USADO"/>
    <m/>
    <s v="RINCON JOS╔ ANTONIO. MUSICA CO"/>
    <s v="RAL COLOMBIANA."/>
    <n v="99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02"/>
    <s v="USADO"/>
    <m/>
    <s v="ATEHORTUA BLAS. CUARTETO CUERD"/>
    <s v="AS NO. 4 OP 87."/>
    <n v="99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03"/>
    <s v="USADO"/>
    <m/>
    <s v="ATEHORTUA BLAS. CONCIERTO PARA"/>
    <s v=" VIOLIN Y ORQUESTA-"/>
    <n v="994"/>
    <m/>
    <s v="DE"/>
    <n v="706350.95"/>
    <n v="706350.95"/>
    <s v="1-9-60-90-003"/>
    <s v="3-1-45-12"/>
    <n v="0"/>
    <n v="0"/>
    <x v="480"/>
    <d v="1984-03-16T00:00:00"/>
    <x v="0"/>
  </r>
  <r>
    <n v="241"/>
    <s v="9.1 ELEMENTOS MUSICALES"/>
    <n v="1622"/>
    <s v="PARTITURAS"/>
    <n v="2204"/>
    <s v="USADO"/>
    <m/>
    <s v="GINASTERRA ALBERTO. CANTATA M┴"/>
    <s v="GICA PARA AMERICA MAGICA OP 27"/>
    <n v="995"/>
    <m/>
    <s v="DE"/>
    <n v="291193.2"/>
    <n v="291193.2"/>
    <s v="1-9-60-90-003"/>
    <s v="3-1-45-12"/>
    <n v="0"/>
    <n v="0"/>
    <x v="481"/>
    <d v="1985-03-08T00:00:00"/>
    <x v="0"/>
  </r>
  <r>
    <n v="241"/>
    <s v="9.1 ELEMENTOS MUSICALES"/>
    <n v="1622"/>
    <s v="PARTITURAS"/>
    <n v="2205"/>
    <s v="USADO"/>
    <m/>
    <s v="ATEHORTUA BLAS. JUEGOS INFANTI"/>
    <s v="LES OP 113. SUITE."/>
    <n v="99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06"/>
    <s v="USADO"/>
    <m/>
    <s v="BECERRA S. GUSTAVO. CONCIERTO "/>
    <s v="VIOLONCHELLO Y ORQUESTA."/>
    <n v="99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07"/>
    <s v="USADO"/>
    <m/>
    <s v="PINZËN JESUS. POR MIS PENAS."/>
    <m/>
    <n v="998"/>
    <m/>
    <s v="DE"/>
    <n v="220734.87"/>
    <n v="220734.87"/>
    <s v="1-9-60-90-003"/>
    <s v="3-1-45-12"/>
    <n v="0"/>
    <n v="0"/>
    <x v="482"/>
    <d v="1984-12-27T00:00:00"/>
    <x v="0"/>
  </r>
  <r>
    <n v="241"/>
    <s v="9.1 ELEMENTOS MUSICALES"/>
    <n v="1622"/>
    <s v="PARTITURAS"/>
    <n v="2208"/>
    <s v="USADO"/>
    <m/>
    <s v="ECHAVARRIA JAIME/PINZON JESUS."/>
    <s v=" CUANDO VOY  POR LA CALLE."/>
    <n v="999"/>
    <m/>
    <s v="DE"/>
    <n v="339931.34"/>
    <n v="339931.34"/>
    <s v="1-9-60-90-003"/>
    <s v="3-1-45-12"/>
    <n v="0"/>
    <n v="0"/>
    <x v="483"/>
    <d v="1984-12-27T00:00:00"/>
    <x v="0"/>
  </r>
  <r>
    <n v="241"/>
    <s v="9.1 ELEMENTOS MUSICALES"/>
    <n v="1622"/>
    <s v="PARTITURAS"/>
    <n v="2209"/>
    <s v="USADO"/>
    <m/>
    <s v="VALENCIA VICTOR/PINZËN JESUS.D"/>
    <s v="OLENCIAS."/>
    <n v="1000"/>
    <m/>
    <s v="DE"/>
    <n v="220734.87"/>
    <n v="220734.87"/>
    <s v="1-9-60-90-003"/>
    <s v="3-1-45-12"/>
    <n v="0"/>
    <n v="0"/>
    <x v="482"/>
    <d v="1984-12-27T00:00:00"/>
    <x v="0"/>
  </r>
  <r>
    <n v="241"/>
    <s v="9.1 ELEMENTOS MUSICALES"/>
    <n v="1622"/>
    <s v="PARTITURAS"/>
    <n v="2210"/>
    <s v="USADO"/>
    <m/>
    <s v="PINZËN URREA JESUS. MI PROPIO "/>
    <s v="YO."/>
    <n v="1001"/>
    <m/>
    <s v="DE"/>
    <n v="220734.87"/>
    <n v="220734.87"/>
    <s v="1-9-60-90-003"/>
    <s v="3-1-45-12"/>
    <n v="0"/>
    <n v="0"/>
    <x v="482"/>
    <d v="1984-12-02T00:00:00"/>
    <x v="0"/>
  </r>
  <r>
    <n v="241"/>
    <s v="9.1 ELEMENTOS MUSICALES"/>
    <n v="1622"/>
    <s v="PARTITURAS"/>
    <n v="2211"/>
    <s v="USADO"/>
    <m/>
    <s v="POSADA ANDRES. POEMA A UNA CAT"/>
    <s v="EDRAL INVISIBLE."/>
    <n v="1002"/>
    <m/>
    <s v="DE"/>
    <n v="626886.48"/>
    <n v="626886.48"/>
    <s v="1-9-60-90-003"/>
    <s v="3-1-45-12"/>
    <n v="0"/>
    <n v="0"/>
    <x v="484"/>
    <d v="1984-12-21T00:00:00"/>
    <x v="0"/>
  </r>
  <r>
    <n v="241"/>
    <s v="9.1 ELEMENTOS MUSICALES"/>
    <n v="1622"/>
    <s v="PARTITURAS"/>
    <n v="2212"/>
    <s v="USADO"/>
    <m/>
    <s v="ATEHORTUA BLAS. CONCIERTO PARA"/>
    <s v=" PIANO Y ORQUESTA OP42"/>
    <n v="1003"/>
    <m/>
    <s v="DE"/>
    <n v="264881.64"/>
    <n v="264881.64"/>
    <s v="1-9-60-90-003"/>
    <s v="3-1-45-12"/>
    <n v="0"/>
    <n v="0"/>
    <x v="485"/>
    <d v="1984-01-01T00:00:00"/>
    <x v="0"/>
  </r>
  <r>
    <n v="241"/>
    <s v="9.1 ELEMENTOS MUSICALES"/>
    <n v="1622"/>
    <s v="PARTITURAS"/>
    <n v="2213"/>
    <s v="USADO"/>
    <m/>
    <s v="PULIDO LUIS. AQUELARRE PARA OR"/>
    <s v="QUESTA. S"/>
    <n v="1004"/>
    <m/>
    <s v="DE"/>
    <n v="785815.34"/>
    <n v="785815.34"/>
    <s v="1-9-60-90-003"/>
    <s v="3-1-45-12"/>
    <n v="0"/>
    <n v="0"/>
    <x v="486"/>
    <d v="1984-11-13T00:00:00"/>
    <x v="0"/>
  </r>
  <r>
    <n v="241"/>
    <s v="9.1 ELEMENTOS MUSICALES"/>
    <n v="1622"/>
    <s v="PARTITURAS"/>
    <n v="2214"/>
    <s v="USADO"/>
    <m/>
    <s v="FIGUEROA LUIS. BOGA, BOGA, BOG"/>
    <s v="ANDO. CANTATA PARA VOZ."/>
    <n v="100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15"/>
    <s v="USADO"/>
    <m/>
    <s v="GONZALEZ ZULETA FABIO. BAMBUCO"/>
    <s v=" SOBRE UN TEMA DE CAMPOVERDE."/>
    <n v="100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16"/>
    <s v="USADO"/>
    <m/>
    <s v="MORALES PINO PEDRO/BARRERA EUC"/>
    <s v="LIDES. LEONILDE PARA ORQ CUER"/>
    <n v="1007"/>
    <m/>
    <s v="DE"/>
    <n v="44146.9"/>
    <n v="44146.9"/>
    <s v="1-9-60-90-003"/>
    <s v="3-1-45-12"/>
    <n v="0"/>
    <n v="0"/>
    <x v="452"/>
    <d v="1984-10-01T00:00:00"/>
    <x v="0"/>
  </r>
  <r>
    <n v="241"/>
    <s v="9.1 ELEMENTOS MUSICALES"/>
    <n v="1622"/>
    <s v="PARTITURAS"/>
    <n v="2217"/>
    <s v="USADO"/>
    <m/>
    <s v="VELASCO LLANO SANTIAGO/BARRERA"/>
    <s v=" EUCLIDES. FUGA."/>
    <n v="1008"/>
    <m/>
    <s v="DE"/>
    <n v="44146.9"/>
    <n v="44146.9"/>
    <s v="1-9-60-90-003"/>
    <s v="3-1-45-12"/>
    <n v="0"/>
    <n v="0"/>
    <x v="452"/>
    <d v="1984-01-01T00:00:00"/>
    <x v="0"/>
  </r>
  <r>
    <n v="241"/>
    <s v="9.1 ELEMENTOS MUSICALES"/>
    <n v="1622"/>
    <s v="PARTITURAS"/>
    <n v="2218"/>
    <s v="USADO"/>
    <m/>
    <s v="BERMUDEZ LUCHO/ZUMAQUE FRANCIS"/>
    <s v="CO. SAN FERNANDO."/>
    <n v="1009"/>
    <m/>
    <s v="DE"/>
    <n v="98889.24"/>
    <n v="98889.24"/>
    <s v="1-9-60-90-003"/>
    <s v="3-1-45-12"/>
    <n v="0"/>
    <n v="0"/>
    <x v="487"/>
    <d v="1984-03-16T00:00:00"/>
    <x v="0"/>
  </r>
  <r>
    <n v="241"/>
    <s v="9.1 ELEMENTOS MUSICALES"/>
    <n v="1622"/>
    <s v="PARTITURAS"/>
    <n v="2219"/>
    <s v="USADO"/>
    <m/>
    <s v="BERMUDEZ LUCHO/ZUMAQUE FRANCIS"/>
    <s v="CO. CADETES NAVALES."/>
    <n v="101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20"/>
    <s v="USADO"/>
    <m/>
    <s v="BERMUDEZ LUCHO/ZUMAQUE FRANCIS"/>
    <s v="CO. DOBLE CERO. DANZAETA."/>
    <n v="1011"/>
    <m/>
    <s v="DE"/>
    <n v="111250.35"/>
    <n v="111250.35"/>
    <s v="1-9-60-90-003"/>
    <s v="3-1-45-12"/>
    <n v="0"/>
    <n v="0"/>
    <x v="488"/>
    <d v="1984-03-16T00:00:00"/>
    <x v="0"/>
  </r>
  <r>
    <n v="241"/>
    <s v="9.1 ELEMENTOS MUSICALES"/>
    <n v="1622"/>
    <s v="PARTITURAS"/>
    <n v="2221"/>
    <s v="USADO"/>
    <m/>
    <s v="BERMUDEZ LUCHO/ZUMAQUE FRANCIS"/>
    <s v="CO. PRENDE LA VELA. MAPALE. BE"/>
    <n v="101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22"/>
    <s v="USADO"/>
    <m/>
    <s v="BERMUDEZ LUCHO/ZUMAQUE FRANCIS"/>
    <s v="CO. DANZA NEGRA."/>
    <n v="1013"/>
    <m/>
    <s v="DE"/>
    <n v="718712.23"/>
    <n v="718712.23"/>
    <s v="1-9-60-90-003"/>
    <s v="3-1-45-12"/>
    <n v="0"/>
    <n v="0"/>
    <x v="489"/>
    <d v="1984-03-16T00:00:00"/>
    <x v="0"/>
  </r>
  <r>
    <n v="241"/>
    <s v="9.1 ELEMENTOS MUSICALES"/>
    <n v="1622"/>
    <s v="PARTITURAS"/>
    <n v="2223"/>
    <s v="USADO"/>
    <m/>
    <s v="BERMUDEZ LUCHO/ZUMAQUE FRANCIS"/>
    <s v="CO. MINARETE"/>
    <n v="1014"/>
    <m/>
    <s v="DE"/>
    <n v="81230.490000000005"/>
    <n v="81230.490000000005"/>
    <s v="1-9-60-90-003"/>
    <s v="3-1-45-12"/>
    <n v="0"/>
    <n v="0"/>
    <x v="490"/>
    <d v="1984-03-16T00:00:00"/>
    <x v="0"/>
  </r>
  <r>
    <n v="241"/>
    <s v="9.1 ELEMENTOS MUSICALES"/>
    <n v="1622"/>
    <s v="PARTITURAS"/>
    <n v="2224"/>
    <s v="USADO"/>
    <m/>
    <s v="BERMUDEZ LUCHO/ZUMAQUE FRANCIS"/>
    <s v="CO. FANTASIA TROPICAL"/>
    <n v="1015"/>
    <m/>
    <s v="DE"/>
    <n v="61805.64"/>
    <n v="61805.64"/>
    <s v="1-9-60-90-003"/>
    <s v="3-1-45-12"/>
    <n v="0"/>
    <n v="0"/>
    <x v="491"/>
    <d v="1984-03-16T00:00:00"/>
    <x v="0"/>
  </r>
  <r>
    <n v="241"/>
    <s v="9.1 ELEMENTOS MUSICALES"/>
    <n v="1622"/>
    <s v="PARTITURAS"/>
    <n v="2225"/>
    <s v="USADO"/>
    <m/>
    <s v="BERMUDEZ LUCHO/ZUMAQUE FRANCIS"/>
    <s v="CO. CARMEN DE BOLIVAR."/>
    <n v="1016"/>
    <m/>
    <s v="DE"/>
    <n v="702819.25"/>
    <n v="702819.25"/>
    <s v="1-9-60-90-003"/>
    <s v="3-1-45-12"/>
    <n v="0"/>
    <n v="0"/>
    <x v="492"/>
    <d v="1984-03-16T00:00:00"/>
    <x v="0"/>
  </r>
  <r>
    <n v="241"/>
    <s v="9.1 ELEMENTOS MUSICALES"/>
    <n v="1622"/>
    <s v="PARTITURAS"/>
    <n v="2226"/>
    <s v="USADO"/>
    <m/>
    <s v="ALVAREZ PETRONIO/VELASQUEZ  AR"/>
    <s v="MANDO. MI BUENAVENTURA."/>
    <n v="101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27"/>
    <s v="USADO"/>
    <m/>
    <s v="MOZART. CONCIERTO PARA PIANO Y"/>
    <s v=" ORQUESTA  NO. 22. S 482"/>
    <n v="1018"/>
    <m/>
    <s v="DE"/>
    <n v="223846.43"/>
    <n v="223846.43"/>
    <s v="1-9-60-90-003"/>
    <s v="3-1-45-12"/>
    <n v="0"/>
    <n v="0"/>
    <x v="493"/>
    <d v="1995-08-30T00:00:00"/>
    <x v="0"/>
  </r>
  <r>
    <n v="241"/>
    <s v="9.1 ELEMENTOS MUSICALES"/>
    <n v="1622"/>
    <s v="PARTITURAS"/>
    <n v="2228"/>
    <s v="USADO"/>
    <m/>
    <s v="BARROS JOSE/VELASQUEZ  ARMANDO"/>
    <s v=". NAVIDAD NEGRA."/>
    <n v="101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29"/>
    <s v="USADO"/>
    <m/>
    <s v="MORALES PEDRO/VELASQUEZ ARMAND"/>
    <s v="O. CUATRO PREGUNTAS."/>
    <n v="102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30"/>
    <s v="USADO"/>
    <m/>
    <s v="MORALES PEDRO/PINZON JESUS. PU"/>
    <s v="EBLITO VIEJO. MORALES"/>
    <s v="1021-1"/>
    <m/>
    <s v="DE"/>
    <n v="73500"/>
    <n v="73500"/>
    <s v="1-9-60-90-003"/>
    <s v="3-1-45-12"/>
    <n v="0"/>
    <n v="0"/>
    <x v="494"/>
    <d v="1999-01-02T00:00:00"/>
    <x v="0"/>
  </r>
  <r>
    <n v="222"/>
    <s v="3.1 MUEBLES Y ENSERES"/>
    <n v="1233"/>
    <s v="SILLA"/>
    <n v="2231"/>
    <s v="USADO"/>
    <m/>
    <s v="SILLA  GIRATORIA"/>
    <m/>
    <n v="102172"/>
    <m/>
    <s v="CC"/>
    <n v="137887.24"/>
    <n v="137887.24"/>
    <s v="5-1-11-15-002"/>
    <s v="5-1-11-14-003"/>
    <n v="0"/>
    <n v="0"/>
    <x v="495"/>
    <d v="1997-12-31T00:00:00"/>
    <x v="6"/>
  </r>
  <r>
    <n v="241"/>
    <s v="9.1 ELEMENTOS MUSICALES"/>
    <n v="1622"/>
    <s v="PARTITURAS"/>
    <n v="2232"/>
    <s v="USADO"/>
    <m/>
    <s v="VILLAMIL JORGE/VELAQUEZ ARMAND"/>
    <s v="O.ME LLEVARAS EN TI."/>
    <n v="102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33"/>
    <s v="USADO"/>
    <m/>
    <s v="BERMUDEZ LUCHO/TOVAR ALEX.KALA"/>
    <s v="MARY PARAFRASIS SOBRE TEMAS DE"/>
    <n v="102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34"/>
    <s v="USADO"/>
    <m/>
    <s v="PINZON JESUS. RITMICA."/>
    <m/>
    <n v="102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35"/>
    <s v="USADO"/>
    <m/>
    <s v="ESCALONA RAFAEL/VELASQUEZ ARMA"/>
    <s v="NDO. CASA EN EL AIRE."/>
    <n v="102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36"/>
    <s v="USADO"/>
    <m/>
    <s v="ECHAVARRIA JAIME/VELASQUEZ ARM"/>
    <s v="ANDO. SERENATA DE AMOR."/>
    <n v="102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37"/>
    <s v="USADO"/>
    <m/>
    <s v="MORALES JOSE /FERNADEZ QUIQUE."/>
    <s v=" PESCADOR LUCERO Y RIO."/>
    <n v="102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38"/>
    <s v="USADO"/>
    <m/>
    <s v="GONZALEZ LUIS CARLOS/FERNANDEZ"/>
    <s v=" QUIQUE. SIN PALABRAS."/>
    <n v="102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39"/>
    <s v="USADO"/>
    <m/>
    <s v="DAZA OCTAVIO/FERNANDEZ QUIQUE."/>
    <s v=" DIME PAJARITO."/>
    <n v="102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40"/>
    <s v="USADO"/>
    <m/>
    <s v="BERMUDEZ LUCHO/FERNANDEZ QUIQU"/>
    <s v="E. CARMEN DE BOLIVAR"/>
    <n v="103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41"/>
    <s v="USADO"/>
    <m/>
    <s v="ASINC JOSE MARIA/FERNANDEZ QUI"/>
    <s v="QUE. FERIA DE MANIZALEZ."/>
    <n v="103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42"/>
    <s v="USADO"/>
    <m/>
    <s v="LLANO GONZALEZ JAIME/FERNANDEZ"/>
    <s v=" QUIQUE. SI TE VUELVO A BESAR."/>
    <n v="103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43"/>
    <s v="USADO"/>
    <m/>
    <s v="VILLAMIL JORGE/ FERNANDEZ QUIQ"/>
    <s v="UE. LUNA ROJA."/>
    <n v="103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44"/>
    <s v="USADO"/>
    <m/>
    <s v="FARINA CARLOS. RELIEVES PARA 5"/>
    <s v=" GRUPOS DE INSTRUMENTOS."/>
    <n v="103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45"/>
    <s v="USADO"/>
    <m/>
    <s v="VIECO CARLOS/QUIQUE FERNANDEZ."/>
    <s v=" RUEGO."/>
    <n v="103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46"/>
    <s v="USADO"/>
    <m/>
    <s v="BARROS JOSE/QUIQUE FERNANDEZ. "/>
    <s v="LA PIRAGUA."/>
    <n v="103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47"/>
    <s v="USADO"/>
    <m/>
    <s v="MEJIA ADOLFO/QUIQUE FERNANDEZ."/>
    <s v=" TE QUIERO."/>
    <n v="103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48"/>
    <s v="USADO"/>
    <m/>
    <s v="TENA JOSE MARIA/FERNANDEZ QUIQ"/>
    <s v="UE. ROMANZA DE LA NIÐA NEGRA."/>
    <n v="103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49"/>
    <s v="USADO"/>
    <m/>
    <s v="CHAIKOSKY PETER.CUATRO PIEZAS "/>
    <s v="DE LAS ESTACIONES OP. 37."/>
    <n v="103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50"/>
    <s v="USADO"/>
    <m/>
    <s v="HERN┴NDEZ RAFAEL/FERNANDEZQUIQ"/>
    <s v="UE.LAMENTO BORINCANO."/>
    <n v="104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51"/>
    <s v="USADO"/>
    <m/>
    <s v="BRITO CARLOS/QUIQUE FERN┴NDEZ."/>
    <s v=" SOMBRAS."/>
    <n v="104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52"/>
    <s v="USADO"/>
    <m/>
    <s v="JIMENEZ PABLO/FERNANDEZ QUIQUE"/>
    <s v=". PAISAJE DE CATAMARCA."/>
    <n v="1042"/>
    <m/>
    <s v="DE"/>
    <n v="119196.7"/>
    <n v="119196.7"/>
    <s v="1-9-60-90-003"/>
    <s v="3-1-45-12"/>
    <n v="0"/>
    <n v="0"/>
    <x v="496"/>
    <d v="1986-05-27T00:00:00"/>
    <x v="0"/>
  </r>
  <r>
    <n v="241"/>
    <s v="9.1 ELEMENTOS MUSICALES"/>
    <n v="1622"/>
    <s v="PARTITURAS"/>
    <n v="2253"/>
    <s v="USADO"/>
    <m/>
    <s v="LARA AGUSTIN/FERNANDEZ QUIQUE."/>
    <s v=" ORACIËN CARIBE"/>
    <n v="104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54"/>
    <s v="USADO"/>
    <m/>
    <s v="LEUCONA ERNESTO/FERNANDEZ QUIQ"/>
    <s v="UE. SIBONEY"/>
    <n v="104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55"/>
    <s v="USADO"/>
    <m/>
    <s v="LA FLOR DE LA CANELA. CHABUCA "/>
    <s v="GRANDA/QUIQUE FERNANDEZ"/>
    <n v="104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56"/>
    <s v="USADO"/>
    <m/>
    <s v="ALMA LLANERA. GUTIERREZ PEDRO/"/>
    <s v="QUIQUE FERNANDEZ"/>
    <n v="104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57"/>
    <s v="USADO"/>
    <m/>
    <s v="GREEVER MARIA/QUIQUE FERNANDEZ"/>
    <s v=". JURAME."/>
    <n v="104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58"/>
    <s v="USADO"/>
    <m/>
    <s v="GARDEL CARLOS/QUIQUE FERNANDEZ"/>
    <s v=" . EL DIA QUE ME QUIERAS."/>
    <n v="104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59"/>
    <s v="USADO"/>
    <m/>
    <s v="DESCONOCIDO/FERNANDEZ QUIQUE. "/>
    <s v="MI DICHA LEJANA."/>
    <n v="104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60"/>
    <s v="USADO"/>
    <m/>
    <s v="PINEDA ROBERTO. TRIPLE CONCIER"/>
    <s v="TO PARA VIOLIN VIOLONCHELLO PI"/>
    <n v="105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61"/>
    <s v="USADO"/>
    <m/>
    <s v="URIBE HOLGUIN. GUILLERMO.TRES "/>
    <s v="BALLET  CRIOLLOS OP 78 PARA OR"/>
    <n v="105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62"/>
    <s v="USADO"/>
    <m/>
    <s v="BROSSE DIRF. SOLEDAD DE AMERIC"/>
    <s v="A LATINA."/>
    <n v="105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63"/>
    <s v="USADO"/>
    <m/>
    <s v="BROSSE DIRF. GOLPE FATAL. POEM"/>
    <s v="A SINFONICO."/>
    <n v="105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64"/>
    <s v="USADO"/>
    <m/>
    <s v="GLAZUNOV. CONCIERTO SAXOFON Y "/>
    <s v="ORQUESTA CUERDAS OP 109 MIB. G"/>
    <n v="105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65"/>
    <s v="USADO"/>
    <m/>
    <s v="MOCAYO JOSE PABLO. HUAPANGO PA"/>
    <s v="RA ORQUESTA."/>
    <n v="105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66"/>
    <s v="USADO"/>
    <m/>
    <s v="STRAVINSKY IGOR. PULCINELLA SU"/>
    <s v="ITE."/>
    <n v="1056"/>
    <m/>
    <s v="DE"/>
    <n v="5915.74"/>
    <n v="5915.74"/>
    <s v="1-9-60-90-003"/>
    <s v="3-1-45-12"/>
    <n v="0"/>
    <n v="0"/>
    <x v="497"/>
    <d v="1984-05-30T00:00:00"/>
    <x v="0"/>
  </r>
  <r>
    <n v="241"/>
    <s v="9.1 ELEMENTOS MUSICALES"/>
    <n v="1622"/>
    <s v="PARTITURAS"/>
    <n v="2267"/>
    <s v="USADO"/>
    <m/>
    <s v="RAVEL MAURICIO. VALSES NOBLES "/>
    <s v="Y SENTIMENTALES."/>
    <n v="105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68"/>
    <s v="USADO"/>
    <m/>
    <s v="FLOREZ ALBERTO/ORTIZ. ESTAMOS."/>
    <m/>
    <n v="1058"/>
    <m/>
    <s v="DE"/>
    <n v="211905.33"/>
    <n v="211905.33"/>
    <s v="1-9-60-90-003"/>
    <s v="3-1-45-12"/>
    <n v="0"/>
    <n v="0"/>
    <x v="473"/>
    <d v="1984-10-22T00:00:00"/>
    <x v="0"/>
  </r>
  <r>
    <n v="241"/>
    <s v="9.1 ELEMENTOS MUSICALES"/>
    <n v="1622"/>
    <s v="PARTITURAS"/>
    <n v="2269"/>
    <s v="USADO"/>
    <m/>
    <s v="FLOREZ ALBERTO/CRISTANCHO FRAN"/>
    <s v="CISCO. LA VIDA ME ENSEÐO."/>
    <n v="1059"/>
    <m/>
    <s v="DE"/>
    <n v="211905.33"/>
    <n v="211905.33"/>
    <s v="1-9-60-90-003"/>
    <s v="3-1-45-12"/>
    <n v="0"/>
    <n v="0"/>
    <x v="473"/>
    <d v="1984-10-22T00:00:00"/>
    <x v="0"/>
  </r>
  <r>
    <n v="241"/>
    <s v="9.1 ELEMENTOS MUSICALES"/>
    <n v="1622"/>
    <s v="PARTITURAS"/>
    <n v="2270"/>
    <s v="USADO"/>
    <m/>
    <s v="FLOREZ ALBERO/CRISTANCHO  FRAN"/>
    <s v="CISCO. SI ESTOY CONTIGO."/>
    <n v="1060"/>
    <m/>
    <s v="DE"/>
    <n v="211905.33"/>
    <n v="211905.33"/>
    <s v="1-9-60-90-003"/>
    <s v="3-1-45-12"/>
    <n v="0"/>
    <n v="0"/>
    <x v="473"/>
    <d v="1984-10-22T00:00:00"/>
    <x v="0"/>
  </r>
  <r>
    <n v="241"/>
    <s v="9.1 ELEMENTOS MUSICALES"/>
    <n v="1622"/>
    <s v="PARTITURAS"/>
    <n v="2271"/>
    <s v="USADO"/>
    <m/>
    <s v="FLOREZ ALBERTO. SAN ANDRES ES "/>
    <s v="COLOMBIA."/>
    <n v="1061"/>
    <m/>
    <s v="DE"/>
    <n v="256052.21"/>
    <n v="256052.21"/>
    <s v="1-9-60-90-003"/>
    <s v="3-1-45-12"/>
    <n v="0"/>
    <n v="0"/>
    <x v="498"/>
    <d v="1984-10-22T00:00:00"/>
    <x v="0"/>
  </r>
  <r>
    <n v="241"/>
    <s v="9.1 ELEMENTOS MUSICALES"/>
    <n v="1622"/>
    <s v="PARTITURAS"/>
    <n v="2272"/>
    <s v="USADO"/>
    <m/>
    <s v="FLOREZ ALBERTO. ASI ES CARTAGE"/>
    <s v="NA (PARA GUITARRA)."/>
    <n v="1062"/>
    <m/>
    <s v="DE"/>
    <n v="211905.33"/>
    <n v="211905.33"/>
    <s v="1-9-60-90-003"/>
    <s v="3-1-45-12"/>
    <n v="0"/>
    <n v="0"/>
    <x v="473"/>
    <d v="1984-10-22T00:00:00"/>
    <x v="0"/>
  </r>
  <r>
    <n v="241"/>
    <s v="9.1 ELEMENTOS MUSICALES"/>
    <n v="1622"/>
    <s v="PARTITURAS"/>
    <n v="2273"/>
    <s v="USADO"/>
    <m/>
    <s v="FLOREZ  ALBERTO/CRISTANCHO FRA"/>
    <s v="NCISCO. DESEAME."/>
    <n v="1063"/>
    <m/>
    <s v="DE"/>
    <n v="211905.33"/>
    <n v="211905.33"/>
    <s v="1-9-60-90-003"/>
    <s v="3-1-45-12"/>
    <n v="0"/>
    <n v="0"/>
    <x v="473"/>
    <d v="1984-10-22T00:00:00"/>
    <x v="0"/>
  </r>
  <r>
    <n v="241"/>
    <s v="9.1 ELEMENTOS MUSICALES"/>
    <n v="1622"/>
    <s v="PARTITURAS"/>
    <n v="2274"/>
    <s v="USADO"/>
    <m/>
    <s v="ZAMBRANO JUAN VICENTE. IMPRESI"/>
    <s v="ONES."/>
    <n v="1064"/>
    <m/>
    <s v="DE"/>
    <n v="176587.63"/>
    <n v="176587.63"/>
    <s v="1-9-60-90-003"/>
    <s v="3-1-45-12"/>
    <n v="0"/>
    <n v="0"/>
    <x v="499"/>
    <d v="1984-10-01T00:00:00"/>
    <x v="0"/>
  </r>
  <r>
    <n v="241"/>
    <s v="9.1 ELEMENTOS MUSICALES"/>
    <n v="1622"/>
    <s v="PARTITURAS"/>
    <n v="2275"/>
    <s v="USADO"/>
    <m/>
    <s v="CRISTANCHO FRANCISCO. TRICOLOR"/>
    <s v=" PARA CUARTETO DE CUERDAS."/>
    <n v="106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76"/>
    <s v="USADO"/>
    <m/>
    <s v="SHOSTAKOVICH DIMITRI. OBERTURA"/>
    <s v=" FESTIVA OP 96 PARA ORQUESTA."/>
    <n v="106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77"/>
    <s v="USADO"/>
    <m/>
    <s v="PULIDO LUIS. SUPERTICIËN"/>
    <m/>
    <n v="1067"/>
    <m/>
    <s v="DE"/>
    <n v="529763.21"/>
    <n v="529763.21"/>
    <s v="1-9-60-90-003"/>
    <s v="3-1-45-12"/>
    <n v="0"/>
    <n v="0"/>
    <x v="453"/>
    <d v="1984-11-13T00:00:00"/>
    <x v="0"/>
  </r>
  <r>
    <n v="241"/>
    <s v="9.1 ELEMENTOS MUSICALES"/>
    <n v="1622"/>
    <s v="PARTITURAS"/>
    <n v="2278"/>
    <s v="USADO"/>
    <m/>
    <s v="ZUMAQUE FRANCISCO/ZAMBRANO V. "/>
    <s v="CON LA  BOCA COLORA."/>
    <n v="1068"/>
    <m/>
    <s v="DE"/>
    <n v="176587.63"/>
    <n v="176587.63"/>
    <s v="1-9-60-90-003"/>
    <s v="3-1-45-12"/>
    <n v="0"/>
    <n v="0"/>
    <x v="499"/>
    <d v="1984-10-18T00:00:00"/>
    <x v="0"/>
  </r>
  <r>
    <n v="241"/>
    <s v="9.1 ELEMENTOS MUSICALES"/>
    <n v="1622"/>
    <s v="PARTITURAS"/>
    <n v="2279"/>
    <s v="USADO"/>
    <m/>
    <s v="SARMIENTOS JORGE. RESPONSO HOM"/>
    <s v="ENAJE NO. 2."/>
    <n v="1069"/>
    <m/>
    <s v="DE"/>
    <n v="220734.87"/>
    <n v="220734.87"/>
    <s v="1-9-60-90-003"/>
    <s v="3-1-45-12"/>
    <n v="0"/>
    <n v="0"/>
    <x v="482"/>
    <d v="1984-10-11T00:00:00"/>
    <x v="0"/>
  </r>
  <r>
    <n v="241"/>
    <s v="9.1 ELEMENTOS MUSICALES"/>
    <n v="1622"/>
    <s v="PARTITURAS"/>
    <n v="2280"/>
    <s v="USADO"/>
    <m/>
    <s v="BORODIN ALEXANDER- CUARTETO NO"/>
    <s v=". 1 VIOLIN, VIOLA Y CHELLO."/>
    <n v="1070"/>
    <m/>
    <s v="DE"/>
    <n v="88293.9"/>
    <n v="88293.9"/>
    <s v="1-9-60-90-003"/>
    <s v="3-1-45-12"/>
    <n v="0"/>
    <n v="0"/>
    <x v="500"/>
    <d v="1984-12-03T00:00:00"/>
    <x v="0"/>
  </r>
  <r>
    <n v="241"/>
    <s v="9.1 ELEMENTOS MUSICALES"/>
    <n v="1622"/>
    <s v="PARTITURAS"/>
    <n v="2281"/>
    <s v="USADO"/>
    <m/>
    <s v="BRAHMS JOHANNES. CUARTETO NO.2"/>
    <s v=" . OP 26."/>
    <n v="1071"/>
    <m/>
    <s v="DE"/>
    <n v="88293.9"/>
    <n v="88293.9"/>
    <s v="1-9-60-90-003"/>
    <s v="3-1-45-12"/>
    <n v="0"/>
    <n v="0"/>
    <x v="500"/>
    <d v="1984-12-03T00:00:00"/>
    <x v="0"/>
  </r>
  <r>
    <n v="241"/>
    <s v="9.1 ELEMENTOS MUSICALES"/>
    <n v="1622"/>
    <s v="PARTITURAS"/>
    <n v="2282"/>
    <s v="USADO"/>
    <m/>
    <s v="MOZART W. CUARTETO 22 K 589,23"/>
    <s v="- K590,21 OP 575, PARA 2 VIOLI"/>
    <n v="1072"/>
    <m/>
    <s v="DE"/>
    <n v="110367.25"/>
    <n v="110367.25"/>
    <s v="1-9-60-90-003"/>
    <s v="3-1-45-12"/>
    <n v="0"/>
    <n v="0"/>
    <x v="462"/>
    <d v="1984-12-03T00:00:00"/>
    <x v="0"/>
  </r>
  <r>
    <n v="241"/>
    <s v="9.1 ELEMENTOS MUSICALES"/>
    <n v="1622"/>
    <s v="PARTITURAS"/>
    <n v="2283"/>
    <s v="USADO"/>
    <m/>
    <s v="SHOSTAKOVICH.CUARTETO NO. 14 ."/>
    <s v=" OP 142.(2 VIOLINES, VIOLA Y C"/>
    <n v="1073"/>
    <m/>
    <s v="DE"/>
    <n v="88293.9"/>
    <n v="88293.9"/>
    <s v="1-9-60-90-003"/>
    <s v="3-1-45-12"/>
    <n v="0"/>
    <n v="0"/>
    <x v="500"/>
    <d v="1984-12-03T00:00:00"/>
    <x v="0"/>
  </r>
  <r>
    <n v="241"/>
    <s v="9.1 ELEMENTOS MUSICALES"/>
    <n v="1622"/>
    <s v="PARTITURAS"/>
    <n v="2284"/>
    <s v="USADO"/>
    <m/>
    <s v="VILLALOBOS HEITOR. CUARTETO CU"/>
    <s v="ERDAS NO. 5."/>
    <n v="107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85"/>
    <s v="USADO"/>
    <m/>
    <s v="CORELLI ARCANGELO. CONCIERTO G"/>
    <s v="ROSSO OP. 6 NO. 2."/>
    <n v="107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86"/>
    <s v="USADO"/>
    <m/>
    <s v="KHACHATURIAN ARAM. MASCARADA S"/>
    <s v="UITE PARA ORQUESTA."/>
    <n v="107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87"/>
    <s v="USADO"/>
    <m/>
    <s v="SCHUBERT FRANZ. SINFONIA NO. 2"/>
    <s v=" D. 125. CIB MAYOR."/>
    <n v="107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88"/>
    <s v="USADO"/>
    <m/>
    <s v="SCHUBERT FRANZ. SINFON═A NO. 1"/>
    <s v=" D82 EN RE MAYOR-"/>
    <n v="1078"/>
    <m/>
    <s v="DE"/>
    <n v="219784.36"/>
    <n v="219784.36"/>
    <s v="1-9-60-90-003"/>
    <s v="3-1-45-12"/>
    <n v="0"/>
    <n v="0"/>
    <x v="501"/>
    <d v="1997-08-25T00:00:00"/>
    <x v="0"/>
  </r>
  <r>
    <n v="241"/>
    <s v="9.1 ELEMENTOS MUSICALES"/>
    <n v="1622"/>
    <s v="PARTITURAS"/>
    <n v="2289"/>
    <s v="USADO"/>
    <m/>
    <s v="SCHUBERT FRANZ. SINFON═A NO. 6"/>
    <s v="  D 589 DO MAYOR."/>
    <n v="1079"/>
    <m/>
    <s v="DE"/>
    <n v="339500.05"/>
    <n v="339500.05"/>
    <s v="1-9-60-90-003"/>
    <s v="3-1-45-12"/>
    <n v="0"/>
    <n v="0"/>
    <x v="502"/>
    <d v="1997-08-25T00:00:00"/>
    <x v="0"/>
  </r>
  <r>
    <n v="241"/>
    <s v="9.1 ELEMENTOS MUSICALES"/>
    <n v="1622"/>
    <s v="PARTITURAS"/>
    <n v="2290"/>
    <s v="USADO"/>
    <m/>
    <s v="CHAIKOSSKY PETER. SINFONIA NO."/>
    <s v=" 3. OP 29 POLACA."/>
    <n v="1080"/>
    <m/>
    <s v="DE"/>
    <n v="66220.289999999994"/>
    <n v="66220.289999999994"/>
    <s v="1-9-60-90-003"/>
    <s v="3-1-45-12"/>
    <n v="0"/>
    <n v="0"/>
    <x v="503"/>
    <d v="1985-03-08T00:00:00"/>
    <x v="0"/>
  </r>
  <r>
    <n v="241"/>
    <s v="9.1 ELEMENTOS MUSICALES"/>
    <n v="1622"/>
    <s v="PARTITURAS"/>
    <n v="2291"/>
    <s v="USADO"/>
    <m/>
    <s v="HINDEMITH PAUL. CINCO PIEZAS O"/>
    <s v="P. 44 PARA ORQUESTA."/>
    <n v="1081"/>
    <m/>
    <s v="DE"/>
    <n v="1218.0899999999999"/>
    <n v="1218.0899999999999"/>
    <s v="1-9-60-90-003"/>
    <s v="3-1-45-12"/>
    <n v="0"/>
    <n v="0"/>
    <x v="423"/>
    <d v="1998-06-30T00:00:00"/>
    <x v="0"/>
  </r>
  <r>
    <n v="222"/>
    <s v="3.1 MUEBLES Y ENSERES"/>
    <n v="1106"/>
    <s v="ESCRITORIO"/>
    <n v="2292"/>
    <s v="USADO"/>
    <m/>
    <s v="Superficie"/>
    <m/>
    <n v="108183"/>
    <m/>
    <s v="DE"/>
    <n v="493110.14"/>
    <n v="493110.14"/>
    <s v="1-6-65-01"/>
    <s v="3-1-45-06"/>
    <n v="493110.14"/>
    <n v="0"/>
    <x v="504"/>
    <d v="1989-10-31T00:00:00"/>
    <x v="6"/>
  </r>
  <r>
    <n v="241"/>
    <s v="9.1 ELEMENTOS MUSICALES"/>
    <n v="1622"/>
    <s v="PARTITURAS"/>
    <n v="2293"/>
    <s v="USADO"/>
    <m/>
    <s v="PONCE MANUEL. CONCIERTO DEL SU"/>
    <s v="R PARA GUITARRA Y ORQUESTA DE"/>
    <n v="108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94"/>
    <s v="USADO"/>
    <m/>
    <s v="HONEGGER ARTUR..CONCIERTO DE C"/>
    <s v="AMARA, PARA FLAUTA, CORNO ORQ"/>
    <n v="1083"/>
    <m/>
    <s v="DE"/>
    <n v="114782.05"/>
    <n v="114782.05"/>
    <s v="1-9-60-90-003"/>
    <s v="3-1-45-12"/>
    <n v="0"/>
    <n v="0"/>
    <x v="431"/>
    <d v="1983-09-30T00:00:00"/>
    <x v="0"/>
  </r>
  <r>
    <n v="241"/>
    <s v="9.1 ELEMENTOS MUSICALES"/>
    <n v="1622"/>
    <s v="PARTITURAS"/>
    <n v="2295"/>
    <s v="USADO"/>
    <m/>
    <s v="MOJICA RAUL. DIANAS DE NEMQUET"/>
    <s v="EBA,FANTASIA2CORNOS,TIMB, PIAN"/>
    <n v="1084"/>
    <m/>
    <s v="DE"/>
    <n v="1218.0899999999999"/>
    <n v="1218.0899999999999"/>
    <s v="1-9-60-90-003"/>
    <s v="3-1-45-12"/>
    <n v="0"/>
    <n v="0"/>
    <x v="423"/>
    <d v="1998-06-30T00:00:00"/>
    <x v="0"/>
  </r>
  <r>
    <n v="224"/>
    <s v="4.1 EQUIPO DE COMUNICACION"/>
    <n v="1247"/>
    <s v="TELEFONO"/>
    <n v="2296"/>
    <s v="USADO"/>
    <m/>
    <s v="TELEFONO"/>
    <m/>
    <n v="108460"/>
    <m/>
    <s v="CC"/>
    <n v="146598.72"/>
    <n v="146598.72"/>
    <s v="5-1-11-15-003"/>
    <s v="5-1-11-14-004"/>
    <n v="0"/>
    <n v="0"/>
    <x v="505"/>
    <d v="1989-10-31T00:00:00"/>
    <x v="3"/>
  </r>
  <r>
    <n v="241"/>
    <s v="9.1 ELEMENTOS MUSICALES"/>
    <n v="1622"/>
    <s v="PARTITURAS"/>
    <n v="2297"/>
    <s v="USADO"/>
    <m/>
    <s v="MOJICA RAUL. MASTRANTO SABANA "/>
    <s v="Y CIELO PARA ORQUESTA."/>
    <n v="108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98"/>
    <s v="USADO"/>
    <m/>
    <s v="HIDALGO HECTOR. DOLMEN, PARA O"/>
    <s v="RQUESTA DE PERCUSIËN."/>
    <n v="108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299"/>
    <s v="USADO"/>
    <m/>
    <s v="PERGOLESI GIOVANNI. CONCERTINO"/>
    <s v=" NO.1 SOL, PARA ORQUESTA CUERD"/>
    <n v="108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00"/>
    <s v="USADO"/>
    <m/>
    <s v="BEETHOVEEN. TRIO NO. 4 OP. 11 "/>
    <s v="SIB MAYOR, CLARINETE, VIOLIN,"/>
    <n v="108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01"/>
    <s v="USADO"/>
    <m/>
    <s v="MOZART. TRIO NO. 7 K 498 MIB M"/>
    <s v="AYOR,VIOLIN,CLARINETE, VIOLA,"/>
    <n v="108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02"/>
    <s v="USADO"/>
    <m/>
    <s v="STAMITZ CARLOS. DOS CUARTETOS "/>
    <s v="CUERDAS O MADERA Y CUERDAS"/>
    <n v="109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03"/>
    <s v="USADO"/>
    <m/>
    <s v="BAX ARNOLD. QUINTETO PARA OBOE"/>
    <s v=" Y CUERDAS."/>
    <n v="109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04"/>
    <s v="USADO"/>
    <m/>
    <s v="NORMAN CAZDEN. SIX DEFINITIONS"/>
    <s v=".OP 25."/>
    <n v="109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05"/>
    <s v="USADO"/>
    <m/>
    <s v="PACHEIBEL  JOHANN. CANON Y GIG"/>
    <s v="A, PARA 3 VIOLINES. VIOLONCHEL"/>
    <n v="109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06"/>
    <s v="USADO"/>
    <m/>
    <s v="VIVALDI ANTONIO/PUGOL EMILIO. "/>
    <s v="CONCIERTO EN LA MAYOR ."/>
    <n v="109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07"/>
    <s v="USADO"/>
    <m/>
    <s v="VIVALDI ANTONIO. CONCIERTO OP."/>
    <s v=" 45 NO 8 SIB MAYOR FAGOT ORQUE"/>
    <n v="109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08"/>
    <s v="USADO"/>
    <m/>
    <s v="VIVALDI ANTONIO/SAM V.  CONCIE"/>
    <s v="RTO EN LA MENOR PARA CUERDAS."/>
    <n v="109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09"/>
    <s v="USADO"/>
    <m/>
    <s v="CALONGE M CANTO DE ALTAZOR PAR"/>
    <s v=" VOZ Y ORQUESTA DE CUERDAS."/>
    <n v="109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10"/>
    <s v="USADO"/>
    <m/>
    <s v="TOMAS GUILLERMO. SOLITUDE, PAR"/>
    <s v="A ORQUESTA DE CUERDAS."/>
    <n v="109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11"/>
    <s v="USADO"/>
    <m/>
    <s v="RESPIGHI. ANTIGUAS DANZAS Y AR"/>
    <s v="IAS.SUITE NO.3 ORQ. CUERDAS. R"/>
    <n v="109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12"/>
    <s v="USADO"/>
    <m/>
    <s v="GLAZUNOV ALEXANDER. CINCO NOVE"/>
    <s v="LETTES OP. 15 PARA CUERDAS. GL"/>
    <n v="110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13"/>
    <s v="USADO"/>
    <m/>
    <s v="VELASCO JERONIMO. ROMANZA ORIG"/>
    <s v="INAL, PARA VIOLIN Y PIANO."/>
    <n v="110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14"/>
    <s v="USADO"/>
    <m/>
    <s v="BRITTEN BENJAMIN. FANTASIA OP."/>
    <s v=" 2 PARA OBOE Y CUERDAS."/>
    <n v="110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15"/>
    <s v="USADO"/>
    <m/>
    <s v="HINDEMITH. METAMORFOSIS. SINFË"/>
    <s v="NICA SOBRE TEMAS DE WEBER.ORQU"/>
    <n v="110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16"/>
    <s v="USADO"/>
    <m/>
    <s v="SARMIENTOS JORGE. CONCIERTO OP"/>
    <s v=".18 TIMBALES Y ORQUESTA."/>
    <n v="110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17"/>
    <s v="USADO"/>
    <m/>
    <s v="OREJON Y APARICIO. MARIPOSA.CA"/>
    <s v="NTATA PARA VOZ,2 VIOLINES,BAJO"/>
    <n v="110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18"/>
    <s v="USADO"/>
    <m/>
    <s v="WIENAIAWKI HENRI. CONCIERTO VI"/>
    <s v="OLIN Y ORQUESTA NO. 1 OP. 44 F"/>
    <n v="110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19"/>
    <s v="USADO"/>
    <m/>
    <s v="BENDA F. CONCIERTO FLAUTA Y OR"/>
    <s v="QUESTA CUERDAS EN MI MENOR. BE"/>
    <n v="110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20"/>
    <s v="USADO"/>
    <m/>
    <s v="HUMMEL JOHANN. ADAGIO TEMA Y V"/>
    <s v="ARIACIONES OP.102 OBOE Y ORQ."/>
    <n v="110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21"/>
    <s v="USADO"/>
    <m/>
    <s v="NEPOMUCENO. CUARTETO CUERDAS N"/>
    <s v="O.3. RE MENOR(BRASILEIRO). NEP"/>
    <n v="110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22"/>
    <s v="USADO"/>
    <m/>
    <s v="SOUZA LIMA. CUARTETO CUERDAS N"/>
    <s v="O. 1."/>
    <n v="111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23"/>
    <s v="USADO"/>
    <m/>
    <s v="GRATTALI RADAMES. CUARTETO CUE"/>
    <s v="RDAS NO. 3."/>
    <n v="111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24"/>
    <s v="USADO"/>
    <m/>
    <s v="VIEIRA BRANDAO. CUARTETO CUERD"/>
    <s v="AS NO. 2."/>
    <n v="111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25"/>
    <s v="USADO"/>
    <m/>
    <s v="CANO PEREZ FRANCISCO. CUARTETO"/>
    <s v=" CUERDAS NO 1."/>
    <n v="111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26"/>
    <s v="USADO"/>
    <m/>
    <s v="BORDA GERMAN. VISIONES DE PERA"/>
    <s v="LONSO NIÐO PARA ORQUESTA."/>
    <n v="1114"/>
    <m/>
    <s v="DE"/>
    <n v="4414693.53"/>
    <n v="4414693.53"/>
    <s v="1-9-60-90-003"/>
    <s v="3-1-45-12"/>
    <n v="0"/>
    <n v="0"/>
    <x v="506"/>
    <d v="1984-12-31T00:00:00"/>
    <x v="0"/>
  </r>
  <r>
    <n v="241"/>
    <s v="9.1 ELEMENTOS MUSICALES"/>
    <n v="1622"/>
    <s v="PARTITURAS"/>
    <n v="2327"/>
    <s v="USADO"/>
    <m/>
    <s v="TANEYEV SEGEI. CUARTETO CUERDA"/>
    <s v="S NO. 6 OP. 19."/>
    <n v="111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28"/>
    <s v="USADO"/>
    <m/>
    <s v="TAVARES MARIO. CUARTETO CUERDA"/>
    <s v="S."/>
    <n v="111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29"/>
    <s v="USADO"/>
    <m/>
    <s v="WIDMER EMIT. CUARTETO CUERDAS "/>
    <s v="NO 4. OP. 98."/>
    <n v="111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30"/>
    <s v="USADO"/>
    <m/>
    <s v="SANTORO CLAUDIO. CUARTETO CUER"/>
    <s v="DAS NO. 7."/>
    <n v="111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31"/>
    <s v="USADO"/>
    <m/>
    <s v="MORALES. MUSICA CORAL DE LOS A"/>
    <s v="NDES COLOMBIANOS.VERS. CORALES"/>
    <n v="111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32"/>
    <s v="USADO"/>
    <m/>
    <s v="VILLALOBOS HEITOR. CUARTETO CU"/>
    <s v="ERDAS NO. 16."/>
    <n v="112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33"/>
    <s v="USADO"/>
    <m/>
    <s v="VILLALOBOS HIETOR. CUARTETO CU"/>
    <s v="ERDAS NO. 17"/>
    <n v="112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34"/>
    <s v="USADO"/>
    <m/>
    <s v="LOPES FRACA FERNANDO. CONCERTI"/>
    <s v="NO PARA VIOLA Y ORQUESTA."/>
    <n v="112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35"/>
    <s v="USADO"/>
    <m/>
    <s v="PALIEV DOBRI. NUEVE PIEZAS DE "/>
    <s v="COMPOSITORES BULGAROS PARA VIB"/>
    <n v="112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36"/>
    <s v="USADO"/>
    <m/>
    <s v="CONCIERTO OP. 20 NO. 4. DO MAY"/>
    <s v="OR.MANDOLINA, CUERDAS CEMBALO."/>
    <n v="112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37"/>
    <s v="USADO"/>
    <m/>
    <s v="RIMSKY KORSAKOOV. LA GRAN PASC"/>
    <s v="UA RUSA OP. 36. OBERTURA. RIMS"/>
    <n v="1125"/>
    <m/>
    <s v="DE"/>
    <n v="257262.14"/>
    <n v="257262.14"/>
    <s v="1-9-60-90-003"/>
    <s v="3-1-45-12"/>
    <n v="0"/>
    <n v="0"/>
    <x v="507"/>
    <d v="1996-12-23T00:00:00"/>
    <x v="0"/>
  </r>
  <r>
    <n v="241"/>
    <s v="9.1 ELEMENTOS MUSICALES"/>
    <n v="1622"/>
    <s v="PARTITURAS"/>
    <n v="2338"/>
    <s v="USADO"/>
    <m/>
    <s v="CONCIERTO GROSSO OP.6 NO.2 FA "/>
    <s v="MAYOR.SOLISTAS,CUERD,CEMBALO.H"/>
    <n v="112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39"/>
    <s v="USADO"/>
    <m/>
    <s v="CONCIERTO GROSSO OP.6 NO4. LA "/>
    <s v="MENOR. SOLISTAS, CUERD,CEMBALO"/>
    <n v="112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40"/>
    <s v="USADO"/>
    <m/>
    <s v="PINZON JESUS. CHASQUI.( MENSAJ"/>
    <s v="ERO INCA)"/>
    <s v="1128-1"/>
    <m/>
    <s v="DE"/>
    <n v="325000"/>
    <n v="325000"/>
    <s v="1-9-60-90-003"/>
    <s v="3-1-45-12"/>
    <n v="0"/>
    <n v="0"/>
    <x v="40"/>
    <d v="1999-01-02T00:00:00"/>
    <x v="0"/>
  </r>
  <r>
    <n v="241"/>
    <s v="9.1 ELEMENTOS MUSICALES"/>
    <n v="1622"/>
    <s v="PARTITURAS"/>
    <n v="2341"/>
    <s v="USADO"/>
    <m/>
    <s v="PINZON JESUS. PEQUEÐA SUITE IN"/>
    <s v="CAICA."/>
    <s v="1129-1"/>
    <m/>
    <s v="DE"/>
    <n v="327000"/>
    <n v="327000"/>
    <s v="1-9-60-90-003"/>
    <s v="3-1-45-12"/>
    <n v="0"/>
    <n v="0"/>
    <x v="508"/>
    <d v="1999-01-02T00:00:00"/>
    <x v="0"/>
  </r>
  <r>
    <n v="241"/>
    <s v="9.1 ELEMENTOS MUSICALES"/>
    <n v="1622"/>
    <s v="PARTITURAS"/>
    <n v="2342"/>
    <s v="USADO"/>
    <m/>
    <s v="MELODIA RUMANA.OP. 83. NO.5. F"/>
    <s v="A MENOR,CLARINETE, VIOLA, PIAN"/>
    <n v="113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43"/>
    <s v="USADO"/>
    <m/>
    <s v="KREUTZAR CARVAJAL . TRIO OP 43"/>
    <s v=". PARA CLARINETE,FAGOT, PIANO."/>
    <n v="113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44"/>
    <s v="USADO"/>
    <m/>
    <s v="BRHAMS JOHANNES. SONATA OP. 12"/>
    <s v="0 NO. 2 MIB MAYOR. CLARINETE,P"/>
    <n v="113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45"/>
    <s v="USADO"/>
    <m/>
    <s v="NIELZEN CARL. CONCIERTO CLARIN"/>
    <s v="ETE Y ORQUESTA DE CAMARA OP. 5"/>
    <n v="113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46"/>
    <s v="USADO"/>
    <m/>
    <s v="ESCENAS INFANTILES.CUATRO PIEZ"/>
    <s v="AS OP.132.CLARINETE,VIOLA,PIAN"/>
    <n v="113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47"/>
    <s v="USADO"/>
    <m/>
    <s v="VILLALOBOS HEITOR. BOSQUES DEL"/>
    <s v=" AMAZONAS. CAIDA DE LA TARDE.V"/>
    <n v="113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48"/>
    <s v="USADO"/>
    <m/>
    <s v="MOZART WOLFGANG./AUGUSTE. DON "/>
    <s v="JUAN. MINUETO. CLARINETE."/>
    <n v="113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49"/>
    <s v="USADO"/>
    <m/>
    <s v="HINDEMITH PAUL. MATIAS EL PINT"/>
    <s v="OR. SINFONIA PARA ORQUESTA."/>
    <n v="113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50"/>
    <s v="USADO"/>
    <m/>
    <s v="GROVLES GABRIEL. LAMENTO Y TAR"/>
    <s v="ANTELA. PARA CLARINETE Y PIANO"/>
    <n v="113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51"/>
    <s v="USADO"/>
    <m/>
    <s v="BRHAMS JOHANNES. SINFONIA NO. "/>
    <s v="3 OP. 90 FA MAYOR. ORQUESTA. B"/>
    <n v="113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52"/>
    <s v="USADO"/>
    <m/>
    <s v="FREIGER EDINO. CUARTETO CUERDA"/>
    <s v="S NO. 1."/>
    <n v="114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53"/>
    <s v="USADO"/>
    <m/>
    <s v="MAHLE ERNEST. CUARTETO CUERDAS"/>
    <s v="."/>
    <n v="114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54"/>
    <s v="USADO"/>
    <m/>
    <s v="TELEMAN GEORGE. SONATA EN DO M"/>
    <s v="ENOR PARA FLAUTA."/>
    <n v="114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55"/>
    <s v="USADO"/>
    <m/>
    <s v="KELLY MICHAEL. SONATA PARA EUF"/>
    <s v="ONIO Y TUBA."/>
    <n v="114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56"/>
    <s v="USADO"/>
    <m/>
    <s v="STRAVINSKY IGOR, OCTETFO WIND "/>
    <s v="INSTRUMENT(OCHO MINUATURAS INS"/>
    <n v="1144"/>
    <m/>
    <s v="DE"/>
    <n v="4238.1499999999996"/>
    <n v="4238.1499999999996"/>
    <s v="1-9-60-90-003"/>
    <s v="3-1-45-12"/>
    <n v="0"/>
    <n v="0"/>
    <x v="509"/>
    <d v="1984-05-30T00:00:00"/>
    <x v="0"/>
  </r>
  <r>
    <n v="241"/>
    <s v="9.1 ELEMENTOS MUSICALES"/>
    <n v="1622"/>
    <s v="PARTITURAS"/>
    <n v="2357"/>
    <s v="USADO"/>
    <m/>
    <s v="STRAVINSKY IGOR. ORFEN BALLET "/>
    <s v="PARA ORQUESTA."/>
    <n v="114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58"/>
    <s v="USADO"/>
    <m/>
    <s v="SCHOENBERG ARNOLD. VERKLARTE N"/>
    <s v="ACHT TRANSFIGURED."/>
    <n v="1146"/>
    <m/>
    <s v="DE"/>
    <n v="6445.53"/>
    <n v="6445.53"/>
    <s v="1-9-60-90-003"/>
    <s v="3-1-45-12"/>
    <n v="0"/>
    <n v="0"/>
    <x v="510"/>
    <d v="1984-05-30T00:00:00"/>
    <x v="0"/>
  </r>
  <r>
    <n v="241"/>
    <s v="9.1 ELEMENTOS MUSICALES"/>
    <n v="1622"/>
    <s v="PARTITURAS"/>
    <n v="2359"/>
    <s v="USADO"/>
    <m/>
    <s v="HINDEMITH PAUL. TRIO DE PLONER"/>
    <s v=" MUSIKTAG, PARA 3 VOCES."/>
    <n v="114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60"/>
    <s v="USADO"/>
    <m/>
    <s v="STONE GREGORY. ARUCUM AL BURLE"/>
    <s v="SCA."/>
    <n v="114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61"/>
    <s v="USADO"/>
    <m/>
    <s v="MOZART WOLFGANG. SONATA.TRANSC"/>
    <s v="RIPCIËN PARA 2 VIOLONCHELLO. M"/>
    <n v="114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62"/>
    <s v="USADO"/>
    <m/>
    <s v="BACH JOHANN SEBASTIAN. DIE KUN"/>
    <s v="ST DER FUGE"/>
    <n v="1150"/>
    <m/>
    <s v="DE"/>
    <n v="3796.59"/>
    <n v="3796.59"/>
    <s v="1-9-60-90-003"/>
    <s v="3-1-45-12"/>
    <n v="0"/>
    <n v="0"/>
    <x v="511"/>
    <d v="1984-12-31T00:00:00"/>
    <x v="0"/>
  </r>
  <r>
    <n v="241"/>
    <s v="9.1 ELEMENTOS MUSICALES"/>
    <n v="1622"/>
    <s v="PARTITURAS"/>
    <n v="2363"/>
    <s v="USADO"/>
    <m/>
    <s v="FASCH.JOHANN/HERMUT.CONCIERTO "/>
    <s v="EN DO MAYOR PARA FAGOT, CUE"/>
    <n v="115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64"/>
    <s v="USADO"/>
    <m/>
    <s v="LEEUW TON. DANSES SACREES PUR "/>
    <s v="PIANO ET ORCHESTRE(DANZAS SAGR"/>
    <n v="115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65"/>
    <s v="USADO"/>
    <m/>
    <s v="ATEHORTUA BLAS. CONCIERTO OP 1"/>
    <s v="76 PARA PIANO Y ORQUESTA."/>
    <n v="115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66"/>
    <s v="USADO"/>
    <m/>
    <s v="MEJIA ADOLFO. INTIMA POEMA SIN"/>
    <s v="FONICA PARA ORQUESTA."/>
    <n v="115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67"/>
    <s v="USADO"/>
    <m/>
    <s v="CHAIKOSKY . SINFONIA NO. 1 OP "/>
    <s v="13 SOL MENOR(SUEÐOS DE INVIERN"/>
    <n v="115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68"/>
    <s v="USADO"/>
    <m/>
    <s v="RACHMANNNINOV. CONCIERTO PIANO"/>
    <s v=" Y ORQUESTA NO. 4 OP 40."/>
    <n v="115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69"/>
    <s v="USADO"/>
    <m/>
    <s v="PEÐALOSA ANTONIO. NOCHE DE FIE"/>
    <s v="STA PESQUERA. CUMBIA . VOZ Y"/>
    <n v="1157"/>
    <m/>
    <s v="DE"/>
    <n v="220734.87"/>
    <n v="220734.87"/>
    <s v="1-9-60-90-003"/>
    <s v="3-1-45-12"/>
    <n v="0"/>
    <n v="0"/>
    <x v="482"/>
    <d v="1985-09-17T00:00:00"/>
    <x v="0"/>
  </r>
  <r>
    <n v="241"/>
    <s v="9.1 ELEMENTOS MUSICALES"/>
    <n v="1622"/>
    <s v="PARTITURAS"/>
    <n v="2370"/>
    <s v="USADO"/>
    <m/>
    <s v="PEÐALOSA ANTONIO.NOCHE PRIMAVE"/>
    <s v="RAL. VOZ Y PIANO."/>
    <n v="1158"/>
    <m/>
    <s v="DE"/>
    <n v="220734.87"/>
    <n v="220734.87"/>
    <s v="1-9-60-90-003"/>
    <s v="3-1-45-12"/>
    <n v="0"/>
    <n v="0"/>
    <x v="482"/>
    <d v="1985-09-17T00:00:00"/>
    <x v="0"/>
  </r>
  <r>
    <n v="241"/>
    <s v="9.1 ELEMENTOS MUSICALES"/>
    <n v="1622"/>
    <s v="PARTITURAS"/>
    <n v="2371"/>
    <s v="USADO"/>
    <m/>
    <s v="PEÐALOSA  ANTONIO. PERLA. VOZ "/>
    <s v="Y PIANO."/>
    <n v="1159"/>
    <m/>
    <s v="DE"/>
    <n v="220734.87"/>
    <n v="220734.87"/>
    <s v="1-9-60-90-003"/>
    <s v="3-1-45-12"/>
    <n v="0"/>
    <n v="0"/>
    <x v="482"/>
    <d v="1985-09-17T00:00:00"/>
    <x v="0"/>
  </r>
  <r>
    <n v="241"/>
    <s v="9.1 ELEMENTOS MUSICALES"/>
    <n v="1622"/>
    <s v="PARTITURAS"/>
    <n v="2372"/>
    <s v="USADO"/>
    <m/>
    <s v="PEÐALOSA ANTONIO. MEDIA VACA. "/>
    <s v="VOZ Y PIANO."/>
    <n v="1160"/>
    <m/>
    <s v="DE"/>
    <n v="220734.87"/>
    <n v="220734.87"/>
    <s v="1-9-60-90-003"/>
    <s v="3-1-45-12"/>
    <n v="0"/>
    <n v="0"/>
    <x v="482"/>
    <d v="1985-09-17T00:00:00"/>
    <x v="0"/>
  </r>
  <r>
    <n v="241"/>
    <s v="9.1 ELEMENTOS MUSICALES"/>
    <n v="1622"/>
    <s v="PARTITURAS"/>
    <n v="2373"/>
    <s v="USADO"/>
    <m/>
    <s v="PEÐALOSA ANTONIO. LAS 4 AGUAS."/>
    <s v=" VOS Y PIANO."/>
    <n v="1161"/>
    <m/>
    <s v="DE"/>
    <n v="220734.87"/>
    <n v="220734.87"/>
    <s v="1-9-60-90-003"/>
    <s v="3-1-45-12"/>
    <n v="0"/>
    <n v="0"/>
    <x v="482"/>
    <d v="1985-09-17T00:00:00"/>
    <x v="0"/>
  </r>
  <r>
    <n v="241"/>
    <s v="9.1 ELEMENTOS MUSICALES"/>
    <n v="1622"/>
    <s v="PARTITURAS"/>
    <n v="2374"/>
    <s v="USADO"/>
    <m/>
    <s v="VILLALOBOS HEITOR. CONCIERTO P"/>
    <s v="ARA GUITARRA -."/>
    <n v="1162"/>
    <m/>
    <s v="DE"/>
    <n v="232757.94"/>
    <n v="232757.94"/>
    <s v="1-9-60-90-003"/>
    <s v="3-1-45-12"/>
    <n v="0"/>
    <n v="0"/>
    <x v="512"/>
    <d v="1997-09-08T00:00:00"/>
    <x v="0"/>
  </r>
  <r>
    <n v="241"/>
    <s v="9.1 ELEMENTOS MUSICALES"/>
    <n v="1622"/>
    <s v="PARTITURAS"/>
    <n v="2375"/>
    <s v="USADO"/>
    <m/>
    <s v="ROLDAN AMADEO. RITMICAS NO. 5 "/>
    <s v="Y NO. 6 PARA PERCUSIËN."/>
    <n v="116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76"/>
    <s v="USADO"/>
    <m/>
    <s v="STRAVINSKY IGOR. SCHERZO FANTA"/>
    <s v="STIQUE OP 3."/>
    <n v="1164"/>
    <m/>
    <s v="DE"/>
    <n v="316298.64"/>
    <n v="316298.64"/>
    <s v="1-9-60-90-003"/>
    <s v="3-1-45-12"/>
    <n v="0"/>
    <n v="0"/>
    <x v="513"/>
    <d v="1993-12-30T00:00:00"/>
    <x v="0"/>
  </r>
  <r>
    <n v="241"/>
    <s v="9.1 ELEMENTOS MUSICALES"/>
    <n v="1622"/>
    <s v="PARTITURAS"/>
    <n v="2377"/>
    <s v="USADO"/>
    <m/>
    <s v="BAIRD JAMES. QUINTETO PARA PER"/>
    <s v="CUSIËN."/>
    <n v="116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78"/>
    <s v="USADO"/>
    <m/>
    <s v="BEETHOVEEN L. SINFONIA NO. 9 O"/>
    <s v="P 125 RE MENOR."/>
    <n v="1166"/>
    <m/>
    <s v="DE"/>
    <n v="4635.47"/>
    <n v="4635.47"/>
    <s v="1-9-60-90-003"/>
    <s v="3-1-45-12"/>
    <n v="0"/>
    <n v="0"/>
    <x v="514"/>
    <d v="1984-05-30T00:00:00"/>
    <x v="0"/>
  </r>
  <r>
    <n v="241"/>
    <s v="9.1 ELEMENTOS MUSICALES"/>
    <n v="1622"/>
    <s v="PARTITURAS"/>
    <n v="2379"/>
    <s v="USADO"/>
    <m/>
    <s v="ROSETTI FRANCISCO/BERNHARD. CO"/>
    <s v="NCIERTO CORNO EN RE MENOR. ROS"/>
    <n v="116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80"/>
    <s v="USADO"/>
    <m/>
    <s v="COPLAN AARON. CONCIERTO CLARIN"/>
    <s v="ETE ORQUESTA CUERDAS. COPLAN A"/>
    <n v="116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81"/>
    <s v="USADO"/>
    <m/>
    <s v="HAYDN JOSEPH. SINFONIA NO. 64 "/>
    <s v="LA MAYOR, PARA ORQUESTA DE CAM"/>
    <n v="116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82"/>
    <s v="USADO"/>
    <m/>
    <s v="ROSSINI GIOACHINO. STABAT MATE"/>
    <s v="R PARA VOCES."/>
    <n v="117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83"/>
    <s v="USADO"/>
    <m/>
    <s v="ROSSINI GIOACHINO. SONATA NO. "/>
    <s v="3 DO MAYOR PARA CUARTETO DE CU"/>
    <n v="117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84"/>
    <s v="USADO"/>
    <m/>
    <s v="BACH JOHANN. CONCIERTO EN LA M"/>
    <s v="ENOR PARA GUITARRA Y CUERDAS."/>
    <n v="117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85"/>
    <s v="USADO"/>
    <m/>
    <s v="SAINT SAENZ CAMILLE. CARNAVAL "/>
    <s v="DE LOS ANIMALES."/>
    <n v="117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86"/>
    <s v="USADO"/>
    <m/>
    <s v="MOZART  WOLFGAG. CONCIERTO VIO"/>
    <s v="LIN Y ORQUESTA NO. 5."/>
    <n v="117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87"/>
    <s v="USADO"/>
    <m/>
    <s v="STRAUSS JOHANN. ROSAS DEL SUR."/>
    <m/>
    <n v="117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88"/>
    <s v="USADO"/>
    <m/>
    <s v="SIBELIUS JEAN. VALSE TRISTE DE"/>
    <s v="  KUOLEMA. OP 44."/>
    <n v="117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89"/>
    <s v="USADO"/>
    <m/>
    <s v="CHAIKOSVSKY PETER. SINFONIA NO"/>
    <s v=". 6. OP 74 SI MENOR(PATETICA)"/>
    <n v="117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90"/>
    <s v="USADO"/>
    <m/>
    <s v="BRUCKNER ANTON. SINFONIA NO. 3"/>
    <s v=" EN RE MENOR."/>
    <n v="1178"/>
    <m/>
    <s v="DE"/>
    <n v="543902.57999999996"/>
    <n v="543902.57999999996"/>
    <s v="1-9-60-90-003"/>
    <s v="3-1-45-12"/>
    <n v="0"/>
    <n v="0"/>
    <x v="515"/>
    <d v="1994-03-10T00:00:00"/>
    <x v="0"/>
  </r>
  <r>
    <n v="241"/>
    <s v="9.1 ELEMENTOS MUSICALES"/>
    <n v="1622"/>
    <s v="PARTITURAS"/>
    <n v="2391"/>
    <s v="USADO"/>
    <m/>
    <s v="ACONCHA LEANDRO. SINFONIA NO. "/>
    <s v="1 PARA ORQUESTA."/>
    <n v="117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92"/>
    <s v="USADO"/>
    <m/>
    <s v="MORRIS REGINALD. EJERCICIOS PR"/>
    <s v="EPARATORIOS PARA LECTURA."/>
    <n v="118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93"/>
    <s v="USADO"/>
    <m/>
    <s v="ROCHUT  JOANNES. ESTUDIOS MELO"/>
    <s v="DICOS PARA TROMBON."/>
    <n v="118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94"/>
    <s v="USADO"/>
    <m/>
    <s v="SCHLOSSBERG. ESTUDIOS TECNICOS"/>
    <s v=" DIARIOS PAR TROMBON."/>
    <n v="118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95"/>
    <s v="USADO"/>
    <m/>
    <s v="SHOSTAKOVICH. SINFONIA NO. 7. "/>
    <s v="OP 60. LENNINGGRADO"/>
    <n v="1183"/>
    <m/>
    <s v="DE"/>
    <n v="144581.19"/>
    <n v="144581.19"/>
    <s v="1-9-60-90-003"/>
    <s v="3-1-45-12"/>
    <n v="0"/>
    <n v="0"/>
    <x v="516"/>
    <d v="1985-04-19T00:00:00"/>
    <x v="0"/>
  </r>
  <r>
    <n v="241"/>
    <s v="9.1 ELEMENTOS MUSICALES"/>
    <n v="1622"/>
    <s v="PARTITURAS"/>
    <n v="2396"/>
    <s v="USADO"/>
    <m/>
    <s v="SHOSTAKOVICH. SINFONIA NO. 12 "/>
    <s v="OP. 112"/>
    <n v="1184"/>
    <m/>
    <s v="DE"/>
    <n v="107718.53"/>
    <n v="107718.53"/>
    <s v="1-9-60-90-003"/>
    <s v="3-1-45-12"/>
    <n v="0"/>
    <n v="0"/>
    <x v="517"/>
    <d v="1985-04-19T00:00:00"/>
    <x v="0"/>
  </r>
  <r>
    <n v="241"/>
    <s v="9.1 ELEMENTOS MUSICALES"/>
    <n v="1622"/>
    <s v="PARTITURAS"/>
    <n v="2397"/>
    <s v="USADO"/>
    <m/>
    <s v="FOSEYTH CECIL. CONCIERTO VIOLA"/>
    <s v=" Y ORQUESTAVIOLA Y PIANO."/>
    <n v="118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98"/>
    <s v="USADO"/>
    <m/>
    <s v="TARTINE GIUSEPPI. . SONATA EN "/>
    <s v="SOL MENOR PARA VIOLIN Y PIANO."/>
    <n v="118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399"/>
    <s v="USADO"/>
    <m/>
    <s v="SHOSTAKOVICH. SINFONIA NO. 5. "/>
    <s v="OP. 47 RE MENOR. ORQUESTA."/>
    <n v="118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00"/>
    <s v="USADO"/>
    <m/>
    <s v="SHOSTAKOVICH. SINFONIA NO. 6 O"/>
    <s v="P. 54 SI MENOR PARA ORQUESTA."/>
    <n v="118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01"/>
    <s v="USADO"/>
    <m/>
    <s v="SHOSTAKOVICH DIMITRI. SINFONIA"/>
    <s v=" NO. 11 ."/>
    <n v="118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02"/>
    <s v="USADO"/>
    <m/>
    <s v="RAVEL. DAFNIS Y CLOE. BALLET. "/>
    <s v="NOCTURNO PARA CORO MIXTO, ORQU"/>
    <n v="119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03"/>
    <s v="USADO"/>
    <m/>
    <s v="SHOSTAKOVICH DIMITRI. SINFONIA"/>
    <s v=" NO. 9 OP. 70 PARA ORQUESTA."/>
    <n v="119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04"/>
    <s v="USADO"/>
    <m/>
    <s v="SHOSTAKOVICH DIMITRI. SINFONIA"/>
    <s v=" NO. 10 OP. 93. MI MENOR. SHOS"/>
    <n v="119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05"/>
    <s v="USADO"/>
    <m/>
    <s v="SCHUBERT  FRANZ PETER. OFERTOR"/>
    <s v="IO INTENDE VOLI ORATIONIS DE 9"/>
    <n v="119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06"/>
    <s v="USADO"/>
    <m/>
    <s v="ORTEGA FERNANDO. TEMAS DE WALT"/>
    <s v=" DISNEY PARA DEMOSTRACIËN DE I"/>
    <n v="119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07"/>
    <s v="USADO"/>
    <m/>
    <s v="ANDERSON LEROY. TANGO AZUL PAR"/>
    <s v="A ORQUESTA."/>
    <n v="119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08"/>
    <s v="USADO"/>
    <m/>
    <s v="ANDERSON LEROY. EL GATO BAILAR"/>
    <s v="IN PARA ORQUESTA."/>
    <n v="119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09"/>
    <s v="USADO"/>
    <m/>
    <s v="ANDERSON LEROY. EL RELOJ SINCO"/>
    <s v="PADO PARA ORQUESTA."/>
    <n v="119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10"/>
    <s v="USADO"/>
    <m/>
    <s v="ANDERSON LEROY. LA BELLA DEL V"/>
    <s v="ALSE PARA ORQUESTA."/>
    <n v="119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11"/>
    <s v="USADO"/>
    <m/>
    <s v="ANDERSON LEROY. EL GALLINERO P"/>
    <s v="ARA ORQUESTA."/>
    <n v="119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12"/>
    <s v="USADO"/>
    <m/>
    <s v="MONROY REINALDO. DANIEL EL TRA"/>
    <s v="VIESO. ESTUDIO DE PASILLO NO."/>
    <n v="1200"/>
    <m/>
    <s v="DE"/>
    <n v="220734.87"/>
    <n v="220734.87"/>
    <s v="1-9-60-90-003"/>
    <s v="3-1-45-12"/>
    <n v="0"/>
    <n v="0"/>
    <x v="482"/>
    <d v="1985-10-15T00:00:00"/>
    <x v="0"/>
  </r>
  <r>
    <n v="241"/>
    <s v="9.1 ELEMENTOS MUSICALES"/>
    <n v="1622"/>
    <s v="PARTITURAS"/>
    <n v="2413"/>
    <s v="USADO"/>
    <m/>
    <s v="MONRROY REINALDO. ARREBOL. EST"/>
    <s v="UDIO DE PASILLO NO. 2."/>
    <n v="1201"/>
    <m/>
    <s v="DE"/>
    <n v="220734.87"/>
    <n v="220734.87"/>
    <s v="1-9-60-90-003"/>
    <s v="3-1-45-12"/>
    <n v="0"/>
    <n v="0"/>
    <x v="482"/>
    <d v="1985-10-15T00:00:00"/>
    <x v="0"/>
  </r>
  <r>
    <n v="241"/>
    <s v="9.1 ELEMENTOS MUSICALES"/>
    <n v="1622"/>
    <s v="PARTITURAS"/>
    <n v="2414"/>
    <s v="USADO"/>
    <m/>
    <s v="MONRROY REINALDO. ARPEGIOS.EST"/>
    <s v="UDIOS DE PASILLOS NO. 3."/>
    <n v="1202"/>
    <m/>
    <s v="DE"/>
    <n v="220734.87"/>
    <n v="220734.87"/>
    <s v="1-9-60-90-003"/>
    <s v="3-1-45-12"/>
    <n v="0"/>
    <n v="0"/>
    <x v="482"/>
    <d v="1985-10-15T00:00:00"/>
    <x v="0"/>
  </r>
  <r>
    <n v="241"/>
    <s v="9.1 ELEMENTOS MUSICALES"/>
    <n v="1622"/>
    <s v="PARTITURAS"/>
    <n v="2415"/>
    <s v="USADO"/>
    <m/>
    <s v="MONRROY REINALDO. CANCIËN SIN "/>
    <s v="PALABRAS.ESTUDIO DE BAMBUCO NO"/>
    <n v="1203"/>
    <m/>
    <s v="DE"/>
    <n v="220734.87"/>
    <n v="220734.87"/>
    <s v="1-9-60-90-003"/>
    <s v="3-1-45-12"/>
    <n v="0"/>
    <n v="0"/>
    <x v="482"/>
    <d v="1985-10-15T00:00:00"/>
    <x v="0"/>
  </r>
  <r>
    <n v="241"/>
    <s v="9.1 ELEMENTOS MUSICALES"/>
    <n v="1622"/>
    <s v="PARTITURAS"/>
    <n v="2416"/>
    <s v="USADO"/>
    <m/>
    <s v="MONRROY REINALDO. MARCELITA. E"/>
    <s v="STUDIO DE BAMBUCO NO. 2."/>
    <n v="1204"/>
    <m/>
    <s v="DE"/>
    <n v="220734.87"/>
    <n v="220734.87"/>
    <s v="1-9-60-90-003"/>
    <s v="3-1-45-12"/>
    <n v="0"/>
    <n v="0"/>
    <x v="482"/>
    <d v="1985-10-15T00:00:00"/>
    <x v="0"/>
  </r>
  <r>
    <n v="241"/>
    <s v="9.1 ELEMENTOS MUSICALES"/>
    <n v="1622"/>
    <s v="PARTITURAS"/>
    <n v="2417"/>
    <s v="USADO"/>
    <m/>
    <s v="MONRROY REINALDO. DESDE LEJOS."/>
    <s v=" ESTUDIO DE BAMBUCO NO. 3. MON"/>
    <n v="1205"/>
    <m/>
    <s v="DE"/>
    <n v="220734.87"/>
    <n v="220734.87"/>
    <s v="1-9-60-90-003"/>
    <s v="3-1-45-12"/>
    <n v="0"/>
    <n v="0"/>
    <x v="482"/>
    <d v="1985-10-15T00:00:00"/>
    <x v="0"/>
  </r>
  <r>
    <n v="241"/>
    <s v="9.1 ELEMENTOS MUSICALES"/>
    <n v="1622"/>
    <s v="PARTITURAS"/>
    <n v="2418"/>
    <s v="USADO"/>
    <m/>
    <s v="ORFF CARL. TRIUNFO DE AFRODITA"/>
    <s v="."/>
    <n v="1206"/>
    <m/>
    <s v="DE"/>
    <n v="9359.31"/>
    <n v="9359.31"/>
    <s v="1-9-60-90-003"/>
    <s v="3-1-45-12"/>
    <n v="0"/>
    <n v="0"/>
    <x v="518"/>
    <d v="1984-05-30T00:00:00"/>
    <x v="0"/>
  </r>
  <r>
    <n v="241"/>
    <s v="9.1 ELEMENTOS MUSICALES"/>
    <n v="1622"/>
    <s v="PARTITURAS"/>
    <n v="2419"/>
    <s v="USADO"/>
    <m/>
    <s v="VARESE EDGAR. INTEGRALES PARA "/>
    <s v="ORQUESTA."/>
    <n v="1207"/>
    <m/>
    <s v="DE"/>
    <n v="5297.65"/>
    <n v="5297.65"/>
    <s v="1-9-60-90-003"/>
    <s v="3-1-45-12"/>
    <n v="0"/>
    <n v="0"/>
    <x v="519"/>
    <d v="1984-05-30T00:00:00"/>
    <x v="0"/>
  </r>
  <r>
    <n v="241"/>
    <s v="9.1 ELEMENTOS MUSICALES"/>
    <n v="1622"/>
    <s v="PARTITURAS"/>
    <n v="2420"/>
    <s v="USADO"/>
    <m/>
    <s v="STRAVINSKY IGOR. SYMHONY OF PS"/>
    <s v="ALMS."/>
    <n v="1208"/>
    <m/>
    <s v="DE"/>
    <n v="6224.72"/>
    <n v="6224.72"/>
    <s v="1-9-60-90-003"/>
    <s v="3-1-45-12"/>
    <n v="0"/>
    <n v="0"/>
    <x v="520"/>
    <d v="1984-05-30T00:00:00"/>
    <x v="0"/>
  </r>
  <r>
    <n v="241"/>
    <s v="9.1 ELEMENTOS MUSICALES"/>
    <n v="1622"/>
    <s v="PARTITURAS"/>
    <n v="2421"/>
    <s v="USADO"/>
    <m/>
    <s v="VARESE EDGAR. OFFRANDES PARA V"/>
    <s v="OZ."/>
    <n v="1209"/>
    <m/>
    <s v="DE"/>
    <n v="5297.65"/>
    <n v="5297.65"/>
    <s v="1-9-60-90-003"/>
    <s v="3-1-45-12"/>
    <n v="0"/>
    <n v="0"/>
    <x v="519"/>
    <d v="1984-05-30T00:00:00"/>
    <x v="0"/>
  </r>
  <r>
    <n v="241"/>
    <s v="9.1 ELEMENTOS MUSICALES"/>
    <n v="1622"/>
    <s v="PARTITURAS"/>
    <n v="2422"/>
    <s v="USADO"/>
    <m/>
    <s v="MESSIANS OLIVER. ET EXPECTRO R"/>
    <s v="ESURRECTION EN MERTUORUN."/>
    <n v="1210"/>
    <m/>
    <s v="DE"/>
    <n v="12052.21"/>
    <n v="12052.21"/>
    <s v="1-9-60-90-003"/>
    <s v="3-1-45-12"/>
    <n v="0"/>
    <n v="0"/>
    <x v="521"/>
    <d v="1984-05-30T00:00:00"/>
    <x v="0"/>
  </r>
  <r>
    <n v="241"/>
    <s v="9.1 ELEMENTOS MUSICALES"/>
    <n v="1622"/>
    <s v="PARTITURAS"/>
    <n v="2423"/>
    <s v="USADO"/>
    <m/>
    <s v="STRAVINSKY IGOR. OEDIPUS REX. "/>
    <s v="OPERA.. ORATORIA PARA VOCES."/>
    <n v="1211"/>
    <m/>
    <s v="DE"/>
    <n v="6710.38"/>
    <n v="6710.38"/>
    <s v="1-9-60-90-003"/>
    <s v="3-1-45-12"/>
    <n v="0"/>
    <n v="0"/>
    <x v="522"/>
    <d v="1984-05-30T00:00:00"/>
    <x v="0"/>
  </r>
  <r>
    <n v="241"/>
    <s v="9.1 ELEMENTOS MUSICALES"/>
    <n v="1622"/>
    <s v="PARTITURAS"/>
    <n v="2424"/>
    <s v="USADO"/>
    <m/>
    <s v="MESSIANS OLIVER. CHRONOCHROMIE"/>
    <s v=" POUR GRAND ORCHESTRE."/>
    <n v="1212"/>
    <m/>
    <s v="DE"/>
    <n v="13111.82"/>
    <n v="13111.82"/>
    <s v="1-9-60-90-003"/>
    <s v="3-1-45-12"/>
    <n v="0"/>
    <n v="0"/>
    <x v="523"/>
    <d v="1984-05-30T00:00:00"/>
    <x v="0"/>
  </r>
  <r>
    <n v="241"/>
    <s v="9.1 ELEMENTOS MUSICALES"/>
    <n v="1622"/>
    <s v="PARTITURAS"/>
    <n v="2425"/>
    <s v="USADO"/>
    <m/>
    <s v="JOLIVEET. ANDERSON. SUITE EN C"/>
    <s v="ONCERT NO. 2 PARA FLAUTA Y GRU"/>
    <n v="1213"/>
    <m/>
    <s v="DE"/>
    <n v="6313.13"/>
    <n v="6313.13"/>
    <s v="1-9-60-90-003"/>
    <s v="3-1-45-12"/>
    <n v="0"/>
    <n v="0"/>
    <x v="524"/>
    <d v="1984-05-30T00:00:00"/>
    <x v="0"/>
  </r>
  <r>
    <n v="241"/>
    <s v="9.1 ELEMENTOS MUSICALES"/>
    <n v="1622"/>
    <s v="PARTITURAS"/>
    <n v="2426"/>
    <s v="USADO"/>
    <m/>
    <s v="VIVALDI ANTONIO. CONCIERTO EN "/>
    <s v="FA M PARA OBOE."/>
    <n v="1214"/>
    <m/>
    <s v="DE"/>
    <n v="5076.8999999999996"/>
    <n v="5076.8999999999996"/>
    <s v="1-9-60-90-003"/>
    <s v="3-1-45-12"/>
    <n v="0"/>
    <n v="0"/>
    <x v="525"/>
    <d v="1984-05-30T00:00:00"/>
    <x v="0"/>
  </r>
  <r>
    <n v="241"/>
    <s v="9.1 ELEMENTOS MUSICALES"/>
    <n v="1622"/>
    <s v="PARTITURAS"/>
    <n v="2427"/>
    <s v="USADO"/>
    <m/>
    <s v="MILHAUD DARIUS. CONCERTO PARA "/>
    <s v="BATERIA Y ORQUESTA DE CAMARA."/>
    <n v="1215"/>
    <m/>
    <s v="DE"/>
    <n v="5297.65"/>
    <n v="5297.65"/>
    <s v="1-9-60-90-003"/>
    <s v="3-1-45-12"/>
    <n v="0"/>
    <n v="0"/>
    <x v="519"/>
    <d v="1984-05-30T00:00:00"/>
    <x v="0"/>
  </r>
  <r>
    <n v="241"/>
    <s v="9.1 ELEMENTOS MUSICALES"/>
    <n v="1622"/>
    <s v="PARTITURAS"/>
    <n v="2428"/>
    <s v="USADO"/>
    <m/>
    <s v="CHAVEZ. CHAPULTEPEC. TRES PIEZ"/>
    <s v="AS FAMOSAS MEXICANAS ORQ. CHAV"/>
    <n v="1216"/>
    <m/>
    <s v="DE"/>
    <n v="79074.58"/>
    <n v="79074.58"/>
    <s v="1-9-60-90-003"/>
    <s v="3-1-45-12"/>
    <n v="0"/>
    <n v="0"/>
    <x v="526"/>
    <d v="1993-12-30T00:00:00"/>
    <x v="0"/>
  </r>
  <r>
    <n v="241"/>
    <s v="9.1 ELEMENTOS MUSICALES"/>
    <n v="1622"/>
    <s v="PARTITURAS"/>
    <n v="2429"/>
    <s v="USADO"/>
    <m/>
    <s v="PROKOFIEV SERGUEI. SUIT DU BAL"/>
    <s v="LET CHOUT."/>
    <n v="1217"/>
    <m/>
    <s v="DE"/>
    <n v="6533.81"/>
    <n v="6533.81"/>
    <s v="1-9-60-90-003"/>
    <s v="3-1-45-12"/>
    <n v="0"/>
    <n v="0"/>
    <x v="527"/>
    <d v="1984-05-30T00:00:00"/>
    <x v="0"/>
  </r>
  <r>
    <n v="241"/>
    <s v="9.1 ELEMENTOS MUSICALES"/>
    <n v="1622"/>
    <s v="PARTITURAS"/>
    <n v="2430"/>
    <s v="USADO"/>
    <m/>
    <s v="WEBERN ANTON VON. I KANTATE OP"/>
    <s v=" 29 PARA VOZ."/>
    <n v="1218"/>
    <m/>
    <s v="DE"/>
    <n v="4105.67"/>
    <n v="4105.67"/>
    <s v="1-9-60-90-003"/>
    <s v="3-1-45-12"/>
    <n v="0"/>
    <n v="0"/>
    <x v="528"/>
    <d v="1984-05-30T00:00:00"/>
    <x v="0"/>
  </r>
  <r>
    <n v="241"/>
    <s v="9.1 ELEMENTOS MUSICALES"/>
    <n v="1622"/>
    <s v="PARTITURAS"/>
    <n v="2431"/>
    <s v="USADO"/>
    <m/>
    <s v="PINZON JESUS. RITMICA  CUATRO,"/>
    <s v=" PARA QUINTETO DE PERCUSIËN."/>
    <n v="1219"/>
    <m/>
    <s v="DE"/>
    <n v="882938.73"/>
    <n v="882938.73"/>
    <s v="1-9-60-90-003"/>
    <s v="3-1-45-12"/>
    <n v="0"/>
    <n v="0"/>
    <x v="529"/>
    <d v="1985-10-21T00:00:00"/>
    <x v="0"/>
  </r>
  <r>
    <n v="241"/>
    <s v="9.1 ELEMENTOS MUSICALES"/>
    <n v="1622"/>
    <s v="PARTITURAS"/>
    <n v="2432"/>
    <s v="USADO"/>
    <m/>
    <s v="PULIDO  HURADO LUIS. CALIMA. P"/>
    <s v="ARA FLAUTA Y ORQUESTA."/>
    <n v="1220"/>
    <m/>
    <s v="DE"/>
    <n v="662204.13"/>
    <n v="662204.13"/>
    <s v="1-9-60-90-003"/>
    <s v="3-1-45-12"/>
    <n v="0"/>
    <n v="0"/>
    <x v="530"/>
    <d v="1985-10-21T00:00:00"/>
    <x v="0"/>
  </r>
  <r>
    <n v="241"/>
    <s v="9.1 ELEMENTOS MUSICALES"/>
    <n v="1622"/>
    <s v="PARTITURAS"/>
    <n v="2433"/>
    <s v="USADO"/>
    <m/>
    <s v="WEBER ANTON. PASSACGLIA OPUS 1"/>
    <s v=". PARA ORQUESTA."/>
    <n v="1221"/>
    <m/>
    <s v="DE"/>
    <n v="4105.67"/>
    <n v="4105.67"/>
    <s v="1-9-60-90-003"/>
    <s v="3-1-45-12"/>
    <n v="0"/>
    <n v="0"/>
    <x v="528"/>
    <d v="1984-05-30T00:00:00"/>
    <x v="0"/>
  </r>
  <r>
    <n v="241"/>
    <s v="9.1 ELEMENTOS MUSICALES"/>
    <n v="1622"/>
    <s v="PARTITURAS"/>
    <n v="2434"/>
    <s v="USADO"/>
    <m/>
    <s v="SCHOEMBERG. PELLEAS UND MELISA"/>
    <s v="NDE. OP. 5 POEMA SINFONICO ORQ"/>
    <n v="1222"/>
    <m/>
    <s v="DE"/>
    <n v="8078.81"/>
    <n v="8078.81"/>
    <s v="1-9-60-90-003"/>
    <s v="3-1-45-12"/>
    <n v="0"/>
    <n v="0"/>
    <x v="531"/>
    <d v="1984-05-30T00:00:00"/>
    <x v="0"/>
  </r>
  <r>
    <n v="241"/>
    <s v="9.1 ELEMENTOS MUSICALES"/>
    <n v="1622"/>
    <s v="PARTITURAS"/>
    <n v="2435"/>
    <s v="USADO"/>
    <m/>
    <s v="RAVEL MAURICE. LA VALSE PARA O"/>
    <s v="RQUESTA."/>
    <n v="1223"/>
    <m/>
    <s v="DE"/>
    <n v="6533.81"/>
    <n v="6533.81"/>
    <s v="1-9-60-90-003"/>
    <s v="3-1-45-12"/>
    <n v="0"/>
    <n v="0"/>
    <x v="527"/>
    <d v="1984-05-30T00:00:00"/>
    <x v="0"/>
  </r>
  <r>
    <n v="241"/>
    <s v="9.1 ELEMENTOS MUSICALES"/>
    <n v="1622"/>
    <s v="PARTITURAS"/>
    <n v="2436"/>
    <s v="USADO"/>
    <m/>
    <s v="NOMO L. EL CANTO SUSPENDIDO PA"/>
    <s v="RA VOCES CORO MIXTO ORQ."/>
    <n v="122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37"/>
    <s v="USADO"/>
    <m/>
    <s v="BORODIN ALEXANDER. PALOVESTSIA"/>
    <s v="N DANSES. PRINCIPE IGOR."/>
    <n v="1225"/>
    <m/>
    <s v="DE"/>
    <n v="4856.12"/>
    <n v="4856.12"/>
    <s v="1-9-60-90-003"/>
    <s v="3-1-45-12"/>
    <n v="0"/>
    <n v="0"/>
    <x v="532"/>
    <d v="1984-05-30T00:00:00"/>
    <x v="0"/>
  </r>
  <r>
    <n v="241"/>
    <s v="9.1 ELEMENTOS MUSICALES"/>
    <n v="1622"/>
    <s v="PARTITURAS"/>
    <n v="2438"/>
    <s v="USADO"/>
    <m/>
    <s v="RAVEL MAURICIO. DAPHIS Y CLOE "/>
    <s v="SUITE NO. 2."/>
    <n v="1226"/>
    <m/>
    <s v="DE"/>
    <n v="622030.42000000004"/>
    <n v="622030.42000000004"/>
    <s v="1-9-60-90-003"/>
    <s v="3-1-45-12"/>
    <n v="0"/>
    <n v="0"/>
    <x v="533"/>
    <d v="1990-11-26T00:00:00"/>
    <x v="0"/>
  </r>
  <r>
    <n v="241"/>
    <s v="9.1 ELEMENTOS MUSICALES"/>
    <n v="1622"/>
    <s v="PARTITURAS"/>
    <n v="2439"/>
    <s v="USADO"/>
    <m/>
    <s v="STRAUSS RICHARD. DON JUAN OP. "/>
    <s v="20 SINFONICO PARA ORQUESTA. ST"/>
    <n v="1227"/>
    <m/>
    <s v="DE"/>
    <n v="4503.12"/>
    <n v="4503.12"/>
    <s v="1-9-60-90-003"/>
    <s v="3-1-45-12"/>
    <n v="0"/>
    <n v="0"/>
    <x v="534"/>
    <d v="1984-05-30T00:00:00"/>
    <x v="0"/>
  </r>
  <r>
    <n v="241"/>
    <s v="9.1 ELEMENTOS MUSICALES"/>
    <n v="1622"/>
    <s v="PARTITURAS"/>
    <n v="2440"/>
    <s v="USADO"/>
    <m/>
    <s v="STRAUSS RICHARD. BUSLESKA EN R"/>
    <s v="E MENOR PARA PIANO Y ORQUESTA."/>
    <n v="1228"/>
    <m/>
    <s v="DE"/>
    <n v="5915.74"/>
    <n v="5915.74"/>
    <s v="1-9-60-90-003"/>
    <s v="3-1-45-12"/>
    <n v="0"/>
    <n v="0"/>
    <x v="497"/>
    <d v="1984-05-30T00:00:00"/>
    <x v="0"/>
  </r>
  <r>
    <n v="241"/>
    <s v="9.1 ELEMENTOS MUSICALES"/>
    <n v="1622"/>
    <s v="PARTITURAS"/>
    <n v="2441"/>
    <s v="USADO"/>
    <m/>
    <s v="STRAVINSKY IGOR. EBONY CONCERT"/>
    <s v="O PARA CLARINETE."/>
    <n v="1229"/>
    <m/>
    <s v="DE"/>
    <n v="4061.48"/>
    <n v="4061.48"/>
    <s v="1-9-60-90-003"/>
    <s v="3-1-45-12"/>
    <n v="0"/>
    <n v="0"/>
    <x v="535"/>
    <d v="1984-05-30T00:00:00"/>
    <x v="0"/>
  </r>
  <r>
    <n v="241"/>
    <s v="9.1 ELEMENTOS MUSICALES"/>
    <n v="1622"/>
    <s v="PARTITURAS"/>
    <n v="2442"/>
    <s v="USADO"/>
    <m/>
    <s v="CHAVES CARLOS. SYMPHONY NO. 6 "/>
    <s v="PARA ORQUESTA."/>
    <n v="1230"/>
    <m/>
    <s v="DE"/>
    <n v="118611.98"/>
    <n v="118611.98"/>
    <s v="1-9-60-90-003"/>
    <s v="3-1-45-12"/>
    <n v="0"/>
    <n v="0"/>
    <x v="536"/>
    <d v="1993-12-30T00:00:00"/>
    <x v="0"/>
  </r>
  <r>
    <n v="241"/>
    <s v="9.1 ELEMENTOS MUSICALES"/>
    <n v="1622"/>
    <s v="PARTITURAS"/>
    <n v="2443"/>
    <s v="USADO"/>
    <m/>
    <s v="JOLIVET ANDRE. CONCERT PARA PI"/>
    <s v="ANO Y ORQUESTA."/>
    <n v="1231"/>
    <m/>
    <s v="DE"/>
    <n v="11257.61"/>
    <n v="11257.61"/>
    <s v="1-9-60-90-003"/>
    <s v="3-1-45-12"/>
    <n v="0"/>
    <n v="0"/>
    <x v="537"/>
    <d v="1984-05-30T00:00:00"/>
    <x v="0"/>
  </r>
  <r>
    <n v="241"/>
    <s v="9.1 ELEMENTOS MUSICALES"/>
    <n v="1622"/>
    <s v="PARTITURAS"/>
    <n v="2444"/>
    <s v="USADO"/>
    <m/>
    <s v="JOLIVET . RAPSODIA PARA SEPTET"/>
    <s v="O DE VIENTOS, PERCUSIËN Y CUER"/>
    <n v="1232"/>
    <m/>
    <s v="DE"/>
    <n v="5385.94"/>
    <n v="5385.94"/>
    <s v="1-9-60-90-003"/>
    <s v="3-1-45-12"/>
    <n v="0"/>
    <n v="0"/>
    <x v="538"/>
    <d v="1984-05-30T00:00:00"/>
    <x v="0"/>
  </r>
  <r>
    <n v="241"/>
    <s v="9.1 ELEMENTOS MUSICALES"/>
    <n v="1622"/>
    <s v="PARTITURAS"/>
    <n v="2445"/>
    <s v="USADO"/>
    <m/>
    <s v="BACH JOHANN. DOCE PRELUDIOS Y "/>
    <s v="FUGAS S. 537 A 548 PARA ORGANO"/>
    <n v="123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46"/>
    <s v="USADO"/>
    <m/>
    <s v="BACH JOHANN. DOCE PIEZAS S. 56"/>
    <s v="4 A 595 PAR ORGANO."/>
    <n v="123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47"/>
    <s v="USADO"/>
    <m/>
    <s v="BACH JOHANN. PIEZAS PARA PIANO"/>
    <s v=" S. 772 A 801."/>
    <n v="123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48"/>
    <s v="USADO"/>
    <m/>
    <s v="SURK JOSEPH. SINFONIA NO. 1 EN"/>
    <s v=" E MAYOR OP 14"/>
    <n v="1236"/>
    <m/>
    <s v="DE"/>
    <n v="267064.63"/>
    <n v="267064.63"/>
    <s v="1-9-60-90-003"/>
    <s v="3-1-45-12"/>
    <n v="0"/>
    <n v="0"/>
    <x v="539"/>
    <d v="1994-02-22T00:00:00"/>
    <x v="0"/>
  </r>
  <r>
    <n v="241"/>
    <s v="9.1 ELEMENTOS MUSICALES"/>
    <n v="1622"/>
    <s v="PARTITURAS"/>
    <n v="2449"/>
    <s v="USADO"/>
    <m/>
    <s v="KODALY  ZOLTAN. CONCIERTO PARA"/>
    <s v=" ORQUESTA"/>
    <n v="1237"/>
    <m/>
    <s v="DE"/>
    <n v="153041.32999999999"/>
    <n v="153041.32999999999"/>
    <s v="1-9-60-90-003"/>
    <s v="3-1-45-12"/>
    <n v="0"/>
    <n v="0"/>
    <x v="540"/>
    <d v="1994-04-12T00:00:00"/>
    <x v="0"/>
  </r>
  <r>
    <n v="241"/>
    <s v="9.1 ELEMENTOS MUSICALES"/>
    <n v="1622"/>
    <s v="PARTITURAS"/>
    <n v="2450"/>
    <s v="USADO"/>
    <m/>
    <s v="WOLF HUGO. DER CORREGIDOR  OVE"/>
    <s v="RTURE PARA ORQUESTA."/>
    <n v="1238"/>
    <m/>
    <s v="DE"/>
    <n v="79074.58"/>
    <n v="79074.58"/>
    <s v="1-9-60-90-003"/>
    <s v="3-1-45-12"/>
    <n v="0"/>
    <n v="0"/>
    <x v="526"/>
    <d v="1993-12-30T00:00:00"/>
    <x v="0"/>
  </r>
  <r>
    <n v="241"/>
    <s v="9.1 ELEMENTOS MUSICALES"/>
    <n v="1622"/>
    <s v="PARTITURAS"/>
    <n v="2451"/>
    <s v="USADO"/>
    <m/>
    <s v="PROKOFIEV. SINFONIA CONCERTANT"/>
    <s v="E OP 125 PARA VIOLONCHELO Y OR"/>
    <n v="1239"/>
    <m/>
    <s v="DE"/>
    <n v="6401.29"/>
    <n v="6401.29"/>
    <s v="1-9-60-90-003"/>
    <s v="3-1-45-12"/>
    <n v="0"/>
    <n v="0"/>
    <x v="541"/>
    <d v="1984-05-30T00:00:00"/>
    <x v="0"/>
  </r>
  <r>
    <n v="241"/>
    <s v="9.1 ELEMENTOS MUSICALES"/>
    <n v="1622"/>
    <s v="PARTITURAS"/>
    <n v="2452"/>
    <s v="USADO"/>
    <m/>
    <s v="BACH JOHANNES. MAGNIFICAT EN R"/>
    <s v="E MENOR BWV 243-"/>
    <n v="1240"/>
    <m/>
    <s v="DE"/>
    <n v="618861.14"/>
    <n v="618861.14"/>
    <s v="1-9-60-90-003"/>
    <s v="3-1-45-12"/>
    <n v="0"/>
    <n v="0"/>
    <x v="542"/>
    <d v="1995-11-30T00:00:00"/>
    <x v="0"/>
  </r>
  <r>
    <n v="241"/>
    <s v="9.1 ELEMENTOS MUSICALES"/>
    <n v="1622"/>
    <s v="PARTITURAS"/>
    <n v="2453"/>
    <s v="USADO"/>
    <m/>
    <s v="GRAMATGES. LA MUERTE DEL GUERR"/>
    <s v="ILLERO PARA NARRADOR Y ORQUEST"/>
    <n v="124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54"/>
    <s v="USADO"/>
    <m/>
    <s v="MILHAUD. CINCO SYMPHONIES POUR"/>
    <s v=" PETIT ORCHESTRE NO. 1. MILHAU"/>
    <n v="1242"/>
    <m/>
    <s v="DE"/>
    <n v="8520.23"/>
    <n v="8520.23"/>
    <s v="1-9-60-90-003"/>
    <s v="3-1-45-12"/>
    <n v="0"/>
    <n v="0"/>
    <x v="543"/>
    <d v="1984-05-30T00:00:00"/>
    <x v="0"/>
  </r>
  <r>
    <n v="241"/>
    <s v="9.1 ELEMENTOS MUSICALES"/>
    <n v="1622"/>
    <s v="PARTITURAS"/>
    <n v="2455"/>
    <s v="USADO"/>
    <m/>
    <s v="MILHAUD. SINFONIA NO. 2 PARA O"/>
    <s v="RQUESTA DE CAMARA.PASTORAL.  M"/>
    <n v="124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56"/>
    <s v="USADO"/>
    <m/>
    <s v="MILHAUD. SINFONIA NO. 3. PARA "/>
    <s v="ORQUESTA DE CAMARA. SERENATA"/>
    <n v="124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57"/>
    <s v="USADO"/>
    <m/>
    <s v="MILHAUD DARIUS. SINFONIA NO. 4"/>
    <s v="  PARA ORQUESTA CUERDAS."/>
    <n v="1245"/>
    <m/>
    <s v="DE"/>
    <n v="1218.0899999999999"/>
    <n v="1218.0899999999999"/>
    <s v="1-9-60-90-003"/>
    <s v="3-1-45-12"/>
    <n v="0"/>
    <n v="0"/>
    <x v="423"/>
    <d v="1998-06-30T00:00:00"/>
    <x v="0"/>
  </r>
  <r>
    <n v="222"/>
    <s v="3.1 MUEBLES Y ENSERES"/>
    <n v="1010"/>
    <s v="ARCHIVADOR (FIJO O RODANTE)"/>
    <n v="2458"/>
    <s v="USADO"/>
    <m/>
    <s v="ARCHIVADOR 1 X 2 EN MADERA COL"/>
    <s v="OR NEGRO."/>
    <n v="124566"/>
    <m/>
    <s v="CC"/>
    <n v="152056.65"/>
    <n v="152056.65"/>
    <s v="5-1-11-15-002"/>
    <s v="5-1-11-14-003"/>
    <n v="0"/>
    <n v="0"/>
    <x v="544"/>
    <d v="1997-01-11T00:00:00"/>
    <x v="6"/>
  </r>
  <r>
    <n v="222"/>
    <s v="3.1 MUEBLES Y ENSERES"/>
    <n v="1010"/>
    <s v="ARCHIVADOR (FIJO O RODANTE)"/>
    <n v="2459"/>
    <s v="USADO"/>
    <m/>
    <s v="ARCHIVADOR 1 X 2 EN MADERA COL"/>
    <s v="OR NEGRO."/>
    <n v="124570"/>
    <m/>
    <s v="CC"/>
    <n v="152056.65"/>
    <n v="152056.65"/>
    <s v="5-1-11-15-002"/>
    <s v="5-1-11-14-003"/>
    <n v="0"/>
    <n v="0"/>
    <x v="544"/>
    <d v="1997-01-11T00:00:00"/>
    <x v="6"/>
  </r>
  <r>
    <n v="222"/>
    <s v="3.1 MUEBLES Y ENSERES"/>
    <n v="1010"/>
    <s v="ARCHIVADOR (FIJO O RODANTE)"/>
    <n v="2460"/>
    <s v="USADO"/>
    <m/>
    <s v="ARCHIVADOR 1 X 2 EN MADERA COL"/>
    <s v="OR NEGRO."/>
    <n v="124593"/>
    <m/>
    <s v="CC"/>
    <n v="152056.65"/>
    <n v="152056.65"/>
    <s v="5-1-11-15-002"/>
    <s v="5-1-11-14-003"/>
    <n v="0"/>
    <n v="0"/>
    <x v="544"/>
    <d v="1997-01-11T00:00:00"/>
    <x v="6"/>
  </r>
  <r>
    <n v="241"/>
    <s v="9.1 ELEMENTOS MUSICALES"/>
    <n v="1622"/>
    <s v="PARTITURAS"/>
    <n v="2461"/>
    <s v="USADO"/>
    <m/>
    <s v="MILHAUD DARIUS. SINFONIA NO. 5"/>
    <s v=" PARA GRUPO DE VIENTOS."/>
    <n v="124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62"/>
    <s v="USADO"/>
    <m/>
    <s v="STRAVINSKY IGOR. EL ZORRO. BAL"/>
    <s v="LET PARA VOCES."/>
    <n v="1247"/>
    <m/>
    <s v="DE"/>
    <n v="425717.71"/>
    <n v="425717.71"/>
    <s v="1-9-60-90-003"/>
    <s v="3-1-45-12"/>
    <n v="0"/>
    <n v="0"/>
    <x v="545"/>
    <d v="1984-12-31T00:00:00"/>
    <x v="0"/>
  </r>
  <r>
    <n v="241"/>
    <s v="9.1 ELEMENTOS MUSICALES"/>
    <n v="1622"/>
    <s v="PARTITURAS"/>
    <n v="2463"/>
    <s v="USADO"/>
    <m/>
    <s v="MILHAUD. L HOME ET SON DESIR. "/>
    <s v="BALLET PARA CORO MIXTO Y ORQUE"/>
    <n v="1248"/>
    <m/>
    <s v="DE"/>
    <n v="5297.65"/>
    <n v="5297.65"/>
    <s v="1-9-60-90-003"/>
    <s v="3-1-45-12"/>
    <n v="0"/>
    <n v="0"/>
    <x v="519"/>
    <d v="1984-05-30T00:00:00"/>
    <x v="0"/>
  </r>
  <r>
    <n v="241"/>
    <s v="9.1 ELEMENTOS MUSICALES"/>
    <n v="1622"/>
    <s v="PARTITURAS"/>
    <n v="2464"/>
    <s v="USADO"/>
    <m/>
    <s v="KODALY ZOLTAN. TE DEUM PARA VO"/>
    <s v="CES, CORO MIXTO Y ORQUESTA. KO"/>
    <n v="1249"/>
    <m/>
    <s v="DE"/>
    <n v="5341.81"/>
    <n v="5341.81"/>
    <s v="1-9-60-90-003"/>
    <s v="3-1-45-12"/>
    <n v="0"/>
    <n v="0"/>
    <x v="546"/>
    <d v="1984-05-30T00:00:00"/>
    <x v="0"/>
  </r>
  <r>
    <n v="241"/>
    <s v="9.1 ELEMENTOS MUSICALES"/>
    <n v="1622"/>
    <s v="PARTITURAS"/>
    <n v="2465"/>
    <s v="USADO"/>
    <m/>
    <s v="CHAVES CARLOS. SOLI. PARA CUAR"/>
    <s v="TETO DE  VIENTOS."/>
    <n v="1250"/>
    <m/>
    <s v="DE"/>
    <n v="3355.34"/>
    <n v="3355.34"/>
    <s v="1-9-60-90-003"/>
    <s v="3-1-45-12"/>
    <n v="0"/>
    <n v="0"/>
    <x v="547"/>
    <d v="1984-05-30T00:00:00"/>
    <x v="0"/>
  </r>
  <r>
    <n v="241"/>
    <s v="9.1 ELEMENTOS MUSICALES"/>
    <n v="1622"/>
    <s v="PARTITURAS"/>
    <n v="2466"/>
    <s v="USADO"/>
    <m/>
    <s v="KODALY ZOLTAN. SEREANDE FOR ZW"/>
    <s v="CI VIOLINEN UND VIOLA."/>
    <n v="1251"/>
    <m/>
    <s v="DE"/>
    <n v="4149.8100000000004"/>
    <n v="4149.8100000000004"/>
    <s v="1-9-60-90-003"/>
    <s v="3-1-45-12"/>
    <n v="0"/>
    <n v="0"/>
    <x v="548"/>
    <d v="1984-05-30T00:00:00"/>
    <x v="0"/>
  </r>
  <r>
    <n v="241"/>
    <s v="9.1 ELEMENTOS MUSICALES"/>
    <n v="1622"/>
    <s v="PARTITURAS"/>
    <n v="2467"/>
    <s v="USADO"/>
    <m/>
    <s v="BERG ALBAN. DREI ORCHESTRETUCK"/>
    <s v="E OP. 6 PRALUDIUM."/>
    <n v="1252"/>
    <m/>
    <s v="DE"/>
    <n v="8034.8"/>
    <n v="8034.8"/>
    <s v="1-9-60-90-003"/>
    <s v="3-1-45-12"/>
    <n v="0"/>
    <n v="0"/>
    <x v="549"/>
    <d v="1984-05-30T00:00:00"/>
    <x v="0"/>
  </r>
  <r>
    <n v="241"/>
    <s v="9.1 ELEMENTOS MUSICALES"/>
    <n v="1622"/>
    <s v="PARTITURAS"/>
    <n v="2468"/>
    <s v="USADO"/>
    <m/>
    <s v="LOPATNIKOFF NIKOLAI. CONCIERTO"/>
    <s v=" ORQUESTA OP 43."/>
    <n v="1253"/>
    <m/>
    <s v="DE"/>
    <n v="4988.67"/>
    <n v="4988.67"/>
    <s v="1-9-60-90-003"/>
    <s v="3-1-45-12"/>
    <n v="0"/>
    <n v="0"/>
    <x v="550"/>
    <d v="1984-05-30T00:00:00"/>
    <x v="0"/>
  </r>
  <r>
    <n v="241"/>
    <s v="9.1 ELEMENTOS MUSICALES"/>
    <n v="1622"/>
    <s v="PARTITURAS"/>
    <n v="2469"/>
    <s v="USADO"/>
    <m/>
    <s v="DEBUSSY CLAUDE. LE MER. PARA O"/>
    <s v="RQUESTA."/>
    <n v="1254"/>
    <m/>
    <s v="DE"/>
    <n v="11566.52"/>
    <n v="11566.52"/>
    <s v="1-9-60-90-003"/>
    <s v="3-1-45-12"/>
    <n v="0"/>
    <n v="0"/>
    <x v="551"/>
    <d v="1984-05-30T00:00:00"/>
    <x v="0"/>
  </r>
  <r>
    <n v="241"/>
    <s v="9.1 ELEMENTOS MUSICALES"/>
    <n v="1622"/>
    <s v="PARTITURAS"/>
    <n v="2470"/>
    <s v="USADO"/>
    <m/>
    <s v="SCRIBIAN ALEX. LE POEME DE L'E"/>
    <s v="XTASES OP 54 SYMPHONY NO. 4. S"/>
    <n v="1255"/>
    <m/>
    <s v="DE"/>
    <n v="912119.85"/>
    <n v="912119.85"/>
    <s v="1-9-60-90-003"/>
    <s v="3-1-45-12"/>
    <n v="0"/>
    <n v="0"/>
    <x v="552"/>
    <d v="1984-05-30T00:00:00"/>
    <x v="0"/>
  </r>
  <r>
    <n v="241"/>
    <s v="9.1 ELEMENTOS MUSICALES"/>
    <n v="1622"/>
    <s v="PARTITURAS"/>
    <n v="2471"/>
    <s v="USADO"/>
    <m/>
    <s v="STRAVINSKY. LES NOCES(LAS BODA"/>
    <s v="S), BALLET, VOCES, CORO MIXTO,"/>
    <n v="1256"/>
    <m/>
    <s v="DE"/>
    <n v="395373.15"/>
    <n v="395373.15"/>
    <s v="1-9-60-90-003"/>
    <s v="3-1-45-12"/>
    <n v="0"/>
    <n v="0"/>
    <x v="553"/>
    <d v="1993-12-30T00:00:00"/>
    <x v="0"/>
  </r>
  <r>
    <n v="241"/>
    <s v="9.1 ELEMENTOS MUSICALES"/>
    <n v="1622"/>
    <s v="PARTITURAS"/>
    <n v="2472"/>
    <s v="USADO"/>
    <m/>
    <s v="DEBUSSY CLAUDE. SIX EPIGRAPHES"/>
    <s v=" ANTIGUE."/>
    <n v="1257"/>
    <m/>
    <s v="DE"/>
    <n v="5827.48"/>
    <n v="5827.48"/>
    <s v="1-9-60-90-003"/>
    <s v="3-1-45-12"/>
    <n v="0"/>
    <n v="0"/>
    <x v="554"/>
    <d v="1984-05-30T00:00:00"/>
    <x v="0"/>
  </r>
  <r>
    <n v="241"/>
    <s v="9.1 ELEMENTOS MUSICALES"/>
    <n v="1622"/>
    <s v="PARTITURAS"/>
    <n v="2473"/>
    <s v="USADO"/>
    <m/>
    <s v="VARESE EDGAR. IONIZACIËN PARA "/>
    <s v="13 INSTRUMENTOS DE PERCUSIËN."/>
    <n v="1258"/>
    <m/>
    <s v="DE"/>
    <n v="5297.65"/>
    <n v="5297.65"/>
    <s v="1-9-60-90-003"/>
    <s v="3-1-45-12"/>
    <n v="0"/>
    <n v="0"/>
    <x v="519"/>
    <d v="1984-05-30T00:00:00"/>
    <x v="0"/>
  </r>
  <r>
    <n v="241"/>
    <s v="9.1 ELEMENTOS MUSICALES"/>
    <n v="1622"/>
    <s v="PARTITURAS"/>
    <n v="2474"/>
    <s v="USADO"/>
    <m/>
    <s v="STRAVINSKY IGOR. LE CHANT DU R"/>
    <s v="OSSIGNOL(EL CANTO DEL RUISEÐOR"/>
    <n v="1259"/>
    <m/>
    <s v="DE"/>
    <n v="355835.83"/>
    <n v="355835.83"/>
    <s v="1-9-60-90-003"/>
    <s v="3-1-45-12"/>
    <n v="0"/>
    <n v="0"/>
    <x v="555"/>
    <d v="1993-12-30T00:00:00"/>
    <x v="0"/>
  </r>
  <r>
    <n v="241"/>
    <s v="9.1 ELEMENTOS MUSICALES"/>
    <n v="1622"/>
    <s v="PARTITURAS"/>
    <n v="2475"/>
    <s v="USADO"/>
    <m/>
    <s v="SCHULLER GUNTHER. STRIG QUARTE"/>
    <s v="R NO. 1."/>
    <n v="1260"/>
    <m/>
    <s v="DE"/>
    <n v="3178.55"/>
    <n v="3178.55"/>
    <s v="1-9-60-90-003"/>
    <s v="3-1-45-12"/>
    <n v="0"/>
    <n v="0"/>
    <x v="556"/>
    <d v="1984-05-30T00:00:00"/>
    <x v="0"/>
  </r>
  <r>
    <n v="241"/>
    <s v="9.1 ELEMENTOS MUSICALES"/>
    <n v="1622"/>
    <s v="PARTITURAS"/>
    <n v="2476"/>
    <s v="USADO"/>
    <m/>
    <s v="LIBERMAN R. CONCIERTO PARA JAZ"/>
    <s v="Z BAND AND SYMHN."/>
    <n v="1261"/>
    <m/>
    <s v="DE"/>
    <n v="5430.05"/>
    <n v="5430.05"/>
    <s v="1-9-60-90-003"/>
    <s v="3-1-45-12"/>
    <n v="0"/>
    <n v="0"/>
    <x v="557"/>
    <d v="1984-05-30T00:00:00"/>
    <x v="0"/>
  </r>
  <r>
    <n v="241"/>
    <s v="9.1 ELEMENTOS MUSICALES"/>
    <n v="1622"/>
    <s v="PARTITURAS"/>
    <n v="2477"/>
    <s v="USADO"/>
    <m/>
    <s v="HINDEMITH PAUL.  KAMMER MUSIK "/>
    <s v="NO. 1."/>
    <n v="1262"/>
    <m/>
    <s v="DE"/>
    <n v="5739.02"/>
    <n v="5739.02"/>
    <s v="1-9-60-90-003"/>
    <s v="3-1-45-12"/>
    <n v="0"/>
    <n v="0"/>
    <x v="558"/>
    <d v="1984-05-30T00:00:00"/>
    <x v="0"/>
  </r>
  <r>
    <n v="241"/>
    <s v="9.1 ELEMENTOS MUSICALES"/>
    <n v="1622"/>
    <s v="PARTITURAS"/>
    <n v="2478"/>
    <s v="USADO"/>
    <m/>
    <s v="BRITTEN BENJAMIN.THE LITTIE SW"/>
    <s v="EEP(EL PEQUEÐO DESHOLLINADOR)."/>
    <n v="1263"/>
    <m/>
    <s v="DE"/>
    <n v="9756.52"/>
    <n v="9756.52"/>
    <s v="1-9-60-90-003"/>
    <s v="3-1-45-12"/>
    <n v="0"/>
    <n v="0"/>
    <x v="559"/>
    <d v="1984-05-30T00:00:00"/>
    <x v="0"/>
  </r>
  <r>
    <n v="241"/>
    <s v="9.1 ELEMENTOS MUSICALES"/>
    <n v="1622"/>
    <s v="PARTITURAS"/>
    <n v="2479"/>
    <s v="USADO"/>
    <m/>
    <s v="SCHOENBERG ARNOLD. ERWARTUNG O"/>
    <s v="P 17."/>
    <n v="1264"/>
    <m/>
    <s v="DE"/>
    <n v="11698.84"/>
    <n v="11698.84"/>
    <s v="1-9-60-90-003"/>
    <s v="3-1-45-12"/>
    <n v="0"/>
    <n v="0"/>
    <x v="560"/>
    <d v="1984-05-30T00:00:00"/>
    <x v="0"/>
  </r>
  <r>
    <n v="241"/>
    <s v="9.1 ELEMENTOS MUSICALES"/>
    <n v="1622"/>
    <s v="PARTITURAS"/>
    <n v="2480"/>
    <s v="USADO"/>
    <m/>
    <s v="ORFF CARL. OEDIPUS DER TYAR."/>
    <m/>
    <n v="1265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2481"/>
    <s v="USADO"/>
    <m/>
    <s v="MESSAEN OLIVER. COULEURS DE LA"/>
    <s v=" CITE CELESTE."/>
    <n v="1266"/>
    <m/>
    <s v="DE"/>
    <n v="7372.41"/>
    <n v="7372.41"/>
    <s v="1-9-60-90-003"/>
    <s v="3-1-45-12"/>
    <n v="0"/>
    <n v="0"/>
    <x v="561"/>
    <d v="1984-05-30T00:00:00"/>
    <x v="0"/>
  </r>
  <r>
    <n v="241"/>
    <s v="9.1 ELEMENTOS MUSICALES"/>
    <n v="1622"/>
    <s v="PARTITURAS"/>
    <n v="2482"/>
    <s v="USADO"/>
    <m/>
    <s v="JOLIVET A. II CONCERTO PARA TR"/>
    <s v="OMPETA Y ORQUESTANO. 2."/>
    <n v="1267"/>
    <m/>
    <s v="DE"/>
    <n v="7725.85"/>
    <n v="7725.85"/>
    <s v="1-9-60-90-003"/>
    <s v="3-1-45-12"/>
    <n v="0"/>
    <n v="0"/>
    <x v="562"/>
    <d v="1984-05-30T00:00:00"/>
    <x v="0"/>
  </r>
  <r>
    <n v="241"/>
    <s v="9.1 ELEMENTOS MUSICALES"/>
    <n v="1622"/>
    <s v="PARTITURAS"/>
    <n v="2483"/>
    <s v="USADO"/>
    <m/>
    <s v="BEETHOVEN LUDWIG.SINFONIA NO. "/>
    <s v="1,2,3,4,."/>
    <n v="1268"/>
    <m/>
    <s v="DE"/>
    <n v="5871.48"/>
    <n v="5871.48"/>
    <s v="1-9-60-90-003"/>
    <s v="3-1-45-12"/>
    <n v="0"/>
    <n v="0"/>
    <x v="563"/>
    <d v="1984-05-30T00:00:00"/>
    <x v="0"/>
  </r>
  <r>
    <n v="241"/>
    <s v="9.1 ELEMENTOS MUSICALES"/>
    <n v="1622"/>
    <s v="PARTITURAS"/>
    <n v="2484"/>
    <s v="USADO"/>
    <m/>
    <s v="BARTOK BELA. DER WUNDENARE MAN"/>
    <s v="DARIN OP 19."/>
    <n v="1269"/>
    <m/>
    <s v="DE"/>
    <n v="10683.56"/>
    <n v="10683.56"/>
    <s v="1-9-60-90-003"/>
    <s v="3-1-45-12"/>
    <n v="0"/>
    <n v="0"/>
    <x v="564"/>
    <d v="1984-05-30T00:00:00"/>
    <x v="0"/>
  </r>
  <r>
    <n v="241"/>
    <s v="9.1 ELEMENTOS MUSICALES"/>
    <n v="1622"/>
    <s v="PARTITURAS"/>
    <n v="2485"/>
    <s v="USADO"/>
    <m/>
    <s v="CONCIERTO PARA VIOLIN Y ORQUES"/>
    <s v="TA."/>
    <n v="127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486"/>
    <s v="USADO"/>
    <m/>
    <s v="STRAVINSKY IGOR SUITE NO. 2 FO"/>
    <s v="R CHAMBER ORCHESTRA."/>
    <n v="1271"/>
    <m/>
    <s v="DE"/>
    <n v="3443.57"/>
    <n v="3443.57"/>
    <s v="1-9-60-90-003"/>
    <s v="3-1-45-12"/>
    <n v="0"/>
    <n v="0"/>
    <x v="565"/>
    <d v="1984-05-30T00:00:00"/>
    <x v="0"/>
  </r>
  <r>
    <n v="241"/>
    <s v="9.1 ELEMENTOS MUSICALES"/>
    <n v="1622"/>
    <s v="PARTITURAS"/>
    <n v="2487"/>
    <s v="USADO"/>
    <m/>
    <s v="BERG ALBAN. SUITE LYRISCHE POU"/>
    <s v="R QUATOUR A CORDS."/>
    <n v="1272"/>
    <m/>
    <s v="DE"/>
    <n v="5783.15"/>
    <n v="5783.15"/>
    <s v="1-9-60-90-003"/>
    <s v="3-1-45-12"/>
    <n v="0"/>
    <n v="0"/>
    <x v="566"/>
    <d v="1984-05-30T00:00:00"/>
    <x v="0"/>
  </r>
  <r>
    <n v="241"/>
    <s v="9.1 ELEMENTOS MUSICALES"/>
    <n v="1622"/>
    <s v="PARTITURAS"/>
    <n v="2488"/>
    <s v="USADO"/>
    <m/>
    <s v="STRAVINSKY IGOR. EL BESO DEL H"/>
    <s v="ADA. BALLET. DIVERTIMENTO."/>
    <n v="1273"/>
    <m/>
    <s v="DE"/>
    <n v="10506.88"/>
    <n v="10506.88"/>
    <s v="1-9-60-90-003"/>
    <s v="3-1-45-12"/>
    <n v="0"/>
    <n v="0"/>
    <x v="567"/>
    <d v="1984-05-30T00:00:00"/>
    <x v="0"/>
  </r>
  <r>
    <n v="241"/>
    <s v="9.1 ELEMENTOS MUSICALES"/>
    <n v="1622"/>
    <s v="PARTITURAS"/>
    <n v="2489"/>
    <s v="USADO"/>
    <m/>
    <s v="STRAVINSKY IGOR. CONCERTO PARA"/>
    <s v=" PIANO Y ORQUESTA."/>
    <n v="1274"/>
    <m/>
    <s v="DE"/>
    <n v="5827.48"/>
    <n v="5827.48"/>
    <s v="1-9-60-90-003"/>
    <s v="3-1-45-12"/>
    <n v="0"/>
    <n v="0"/>
    <x v="554"/>
    <d v="1984-05-30T00:00:00"/>
    <x v="0"/>
  </r>
  <r>
    <n v="241"/>
    <s v="9.1 ELEMENTOS MUSICALES"/>
    <n v="1622"/>
    <s v="PARTITURAS"/>
    <n v="2490"/>
    <s v="USADO"/>
    <m/>
    <s v="STRAVINSKY IGOR. APOLLON MUSAG"/>
    <s v="ETE I. BALLET."/>
    <n v="1275"/>
    <m/>
    <s v="DE"/>
    <n v="160961.9"/>
    <n v="160961.9"/>
    <s v="1-9-60-90-003"/>
    <s v="3-1-45-12"/>
    <n v="0"/>
    <n v="0"/>
    <x v="568"/>
    <d v="1993-12-30T00:00:00"/>
    <x v="0"/>
  </r>
  <r>
    <n v="241"/>
    <s v="9.1 ELEMENTOS MUSICALES"/>
    <n v="1622"/>
    <s v="PARTITURAS"/>
    <n v="2491"/>
    <s v="USADO"/>
    <m/>
    <s v="XENAKIS YANNIS. ACHORRIPSIS PA"/>
    <s v="RA ORQUESTA."/>
    <n v="1276"/>
    <m/>
    <s v="DE"/>
    <n v="5827.48"/>
    <n v="5827.48"/>
    <s v="1-9-60-90-003"/>
    <s v="3-1-45-12"/>
    <n v="0"/>
    <n v="0"/>
    <x v="554"/>
    <d v="1984-05-30T00:00:00"/>
    <x v="0"/>
  </r>
  <r>
    <n v="241"/>
    <s v="9.1 ELEMENTOS MUSICALES"/>
    <n v="1622"/>
    <s v="PARTITURAS"/>
    <n v="2492"/>
    <s v="USADO"/>
    <m/>
    <s v="BERG ALBAN. CONCIERTO PARA VIO"/>
    <s v="LIN Y ORQUESTA."/>
    <n v="1277"/>
    <m/>
    <s v="DE"/>
    <n v="671400.22"/>
    <n v="671400.22"/>
    <s v="1-9-60-90-003"/>
    <s v="3-1-45-12"/>
    <n v="0"/>
    <n v="0"/>
    <x v="569"/>
    <d v="1997-02-27T00:00:00"/>
    <x v="0"/>
  </r>
  <r>
    <n v="241"/>
    <s v="9.1 ELEMENTOS MUSICALES"/>
    <n v="1622"/>
    <s v="PARTITURAS"/>
    <n v="2493"/>
    <s v="USADO"/>
    <m/>
    <s v="GINASTERRA ALBERTO. CONCIERTO "/>
    <s v="PARA VIOLIN Y ORQUESTA."/>
    <n v="1278"/>
    <m/>
    <s v="DE"/>
    <n v="5385.94"/>
    <n v="5385.94"/>
    <s v="1-9-60-90-003"/>
    <s v="3-1-45-12"/>
    <n v="0"/>
    <n v="0"/>
    <x v="538"/>
    <d v="1984-05-30T00:00:00"/>
    <x v="0"/>
  </r>
  <r>
    <n v="241"/>
    <s v="9.1 ELEMENTOS MUSICALES"/>
    <n v="1622"/>
    <s v="PARTITURAS"/>
    <n v="2494"/>
    <s v="USADO"/>
    <m/>
    <s v="VARESE EDGAR. HIPERPRISMA PARA"/>
    <s v=" ORQUESTA."/>
    <n v="1279"/>
    <m/>
    <s v="DE"/>
    <n v="5297.65"/>
    <n v="5297.65"/>
    <s v="1-9-60-90-003"/>
    <s v="3-1-45-12"/>
    <n v="0"/>
    <n v="0"/>
    <x v="519"/>
    <d v="1984-05-30T00:00:00"/>
    <x v="0"/>
  </r>
  <r>
    <n v="241"/>
    <s v="9.1 ELEMENTOS MUSICALES"/>
    <n v="1622"/>
    <s v="PARTITURAS"/>
    <n v="2495"/>
    <s v="USADO"/>
    <m/>
    <s v="SCHOENBERG ARNOLD. CINCO PIEZA"/>
    <s v="S OP.16 PARA ORQUESTA."/>
    <n v="1280"/>
    <m/>
    <s v="DE"/>
    <n v="296529.90999999997"/>
    <n v="296529.90999999997"/>
    <s v="1-9-60-90-003"/>
    <s v="3-1-45-12"/>
    <n v="0"/>
    <n v="0"/>
    <x v="570"/>
    <d v="1993-12-30T00:00:00"/>
    <x v="0"/>
  </r>
  <r>
    <n v="241"/>
    <s v="9.1 ELEMENTOS MUSICALES"/>
    <n v="1622"/>
    <s v="PARTITURAS"/>
    <n v="2496"/>
    <s v="USADO"/>
    <m/>
    <s v="MALIPIERO. CONCERTO BREVE POR "/>
    <s v="BOLLERINE Y ORQUESTA. MALIPIER"/>
    <n v="1281"/>
    <m/>
    <s v="DE"/>
    <n v="11036.75"/>
    <n v="11036.75"/>
    <s v="1-9-60-90-003"/>
    <s v="3-1-45-12"/>
    <n v="0"/>
    <n v="0"/>
    <x v="571"/>
    <d v="1984-05-30T00:00:00"/>
    <x v="0"/>
  </r>
  <r>
    <n v="241"/>
    <s v="9.1 ELEMENTOS MUSICALES"/>
    <n v="1622"/>
    <s v="PARTITURAS"/>
    <n v="2497"/>
    <s v="USADO"/>
    <m/>
    <s v="VARESE EDGAR. DESSERT PARA ORQ"/>
    <s v="UESTA DE VIENTOS."/>
    <n v="1282"/>
    <m/>
    <s v="DE"/>
    <n v="6048.14"/>
    <n v="6048.14"/>
    <s v="1-9-60-90-003"/>
    <s v="3-1-45-12"/>
    <n v="0"/>
    <n v="0"/>
    <x v="572"/>
    <d v="1984-05-30T00:00:00"/>
    <x v="0"/>
  </r>
  <r>
    <n v="241"/>
    <s v="9.1 ELEMENTOS MUSICALES"/>
    <n v="1622"/>
    <s v="PARTITURAS"/>
    <n v="2498"/>
    <s v="USADO"/>
    <m/>
    <s v="BOULEZ. EL MARTILLO SIN MAESTR"/>
    <s v="O, PARA VOZ Y 6 INSTRUMENTOS."/>
    <n v="1283"/>
    <m/>
    <s v="DE"/>
    <n v="1218.0899999999999"/>
    <n v="1218.0899999999999"/>
    <s v="1-9-60-90-003"/>
    <s v="3-1-45-12"/>
    <n v="0"/>
    <n v="0"/>
    <x v="423"/>
    <d v="1998-06-30T00:00:00"/>
    <x v="0"/>
  </r>
  <r>
    <n v="222"/>
    <s v="3.1 MUEBLES Y ENSERES"/>
    <n v="1233"/>
    <s v="SILLA"/>
    <n v="2499"/>
    <s v="USADO"/>
    <m/>
    <s v="SILLA KASSANI MEGARA  EJECUTIV"/>
    <s v="A C/B NEUMATICA TAPIZADA COLOR"/>
    <n v="128314"/>
    <m/>
    <s v="DE"/>
    <n v="467132.91"/>
    <n v="467132.91"/>
    <s v="1-6-65-01"/>
    <s v="3-1-45-06"/>
    <n v="467132.91"/>
    <n v="0"/>
    <x v="573"/>
    <d v="1999-12-21T00:00:00"/>
    <x v="6"/>
  </r>
  <r>
    <n v="241"/>
    <s v="9.1 ELEMENTOS MUSICALES"/>
    <n v="1622"/>
    <s v="PARTITURAS"/>
    <n v="2500"/>
    <s v="USADO"/>
    <m/>
    <s v="BERG. SYMPHOMISCHE STUCKE. PIE"/>
    <s v="ZAS SINFONICAS PARA VOZ Y ORQ."/>
    <n v="1284"/>
    <m/>
    <s v="DE"/>
    <n v="12449.48"/>
    <n v="12449.48"/>
    <s v="1-9-60-90-003"/>
    <s v="3-1-45-12"/>
    <n v="0"/>
    <n v="0"/>
    <x v="574"/>
    <d v="1984-05-30T00:00:00"/>
    <x v="0"/>
  </r>
  <r>
    <n v="241"/>
    <s v="9.1 ELEMENTOS MUSICALES"/>
    <n v="1622"/>
    <s v="PARTITURAS"/>
    <n v="2501"/>
    <s v="USADO"/>
    <m/>
    <s v="BACH. CANTATA NO. 21 MI ESPIRI"/>
    <s v="TU ESTABA EN EL CIELO, PARA VO"/>
    <n v="128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02"/>
    <s v="USADO"/>
    <m/>
    <s v="RACHMANINOF. ISLE OF THE DEAD."/>
    <s v=" OP 29."/>
    <n v="1286"/>
    <m/>
    <s v="DE"/>
    <n v="336067.17"/>
    <n v="336067.17"/>
    <s v="1-9-60-90-003"/>
    <s v="3-1-45-12"/>
    <n v="0"/>
    <n v="0"/>
    <x v="575"/>
    <d v="1993-12-30T00:00:00"/>
    <x v="0"/>
  </r>
  <r>
    <n v="241"/>
    <s v="9.1 ELEMENTOS MUSICALES"/>
    <n v="1622"/>
    <s v="PARTITURAS"/>
    <n v="2503"/>
    <s v="USADO"/>
    <m/>
    <s v="DEBUSSY CLAUDE. LE MARTIRE DE "/>
    <s v="SAINT SEBASTIAN."/>
    <n v="1287"/>
    <m/>
    <s v="DE"/>
    <n v="474447.84"/>
    <n v="474447.84"/>
    <s v="1-9-60-90-003"/>
    <s v="3-1-45-12"/>
    <n v="0"/>
    <n v="0"/>
    <x v="576"/>
    <d v="1993-12-30T00:00:00"/>
    <x v="0"/>
  </r>
  <r>
    <n v="225"/>
    <s v="4.2 EQUIPO DE COMPUTACION"/>
    <n v="1204"/>
    <s v="COMPUTADOR (Monitor, teclado,mouse)"/>
    <n v="2504"/>
    <s v="INSERVIBLE"/>
    <m/>
    <s v="CPU MARCA  HP"/>
    <m/>
    <n v="128766"/>
    <m/>
    <s v="DE"/>
    <n v="1525319.71"/>
    <n v="1525319.71"/>
    <s v="1-6-37-10-002-001"/>
    <s v="3-1-45-06"/>
    <n v="1525319.71"/>
    <n v="0"/>
    <x v="577"/>
    <d v="1999-12-16T00:00:00"/>
    <x v="4"/>
  </r>
  <r>
    <n v="241"/>
    <s v="9.1 ELEMENTOS MUSICALES"/>
    <n v="1622"/>
    <s v="PARTITURAS"/>
    <n v="2505"/>
    <s v="USADO"/>
    <m/>
    <s v="TCHEREPNIN. SYPHONYE NO. 4 OP "/>
    <s v="91, PARA ORQUESTA."/>
    <n v="1288"/>
    <m/>
    <s v="DE"/>
    <n v="5341.81"/>
    <n v="5341.81"/>
    <s v="1-9-60-90-003"/>
    <s v="3-1-45-12"/>
    <n v="0"/>
    <n v="0"/>
    <x v="546"/>
    <d v="1984-05-30T00:00:00"/>
    <x v="0"/>
  </r>
  <r>
    <n v="241"/>
    <s v="9.1 ELEMENTOS MUSICALES"/>
    <n v="1622"/>
    <s v="PARTITURAS"/>
    <n v="2506"/>
    <s v="USADO"/>
    <m/>
    <s v="STRAVINSKY IGOR. SYMPHONY IN T"/>
    <s v="HREE MOVEMENTS, PARA ORQ."/>
    <n v="1289"/>
    <m/>
    <s v="DE"/>
    <n v="6931.13"/>
    <n v="6931.13"/>
    <s v="1-9-60-90-003"/>
    <s v="3-1-45-12"/>
    <n v="0"/>
    <n v="0"/>
    <x v="578"/>
    <d v="1984-05-30T00:00:00"/>
    <x v="0"/>
  </r>
  <r>
    <n v="241"/>
    <s v="9.1 ELEMENTOS MUSICALES"/>
    <n v="1622"/>
    <s v="PARTITURAS"/>
    <n v="2507"/>
    <s v="USADO"/>
    <m/>
    <s v="WEBER ANTON. KANTATE II OP 3."/>
    <m/>
    <n v="1290"/>
    <m/>
    <s v="DE"/>
    <n v="4238.1499999999996"/>
    <n v="4238.1499999999996"/>
    <s v="1-9-60-90-003"/>
    <s v="3-1-45-12"/>
    <n v="0"/>
    <n v="0"/>
    <x v="509"/>
    <d v="1984-05-30T00:00:00"/>
    <x v="0"/>
  </r>
  <r>
    <n v="241"/>
    <s v="9.1 ELEMENTOS MUSICALES"/>
    <n v="1622"/>
    <s v="PARTITURAS"/>
    <n v="2508"/>
    <s v="USADO"/>
    <m/>
    <s v="BARTOK BELA. SUITE NO. 2 OP 4."/>
    <m/>
    <n v="1291"/>
    <m/>
    <s v="DE"/>
    <n v="6401.29"/>
    <n v="6401.29"/>
    <s v="1-9-60-90-003"/>
    <s v="3-1-45-12"/>
    <n v="0"/>
    <n v="0"/>
    <x v="541"/>
    <d v="1984-05-30T00:00:00"/>
    <x v="0"/>
  </r>
  <r>
    <n v="241"/>
    <s v="9.1 ELEMENTOS MUSICALES"/>
    <n v="1622"/>
    <s v="PARTITURAS"/>
    <n v="2509"/>
    <s v="USADO"/>
    <m/>
    <s v="PROKOFIEV SERGUEI. CONCIERTO V"/>
    <s v="IOLIN Y ORQUESTA NO. 2 OP. 63"/>
    <n v="129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10"/>
    <s v="USADO"/>
    <m/>
    <s v="BARTOK BELA. SUITE NO. 1 OP 3 "/>
    <s v="PARA ORQUESTA."/>
    <n v="1293"/>
    <m/>
    <s v="DE"/>
    <n v="6401.29"/>
    <n v="6401.29"/>
    <s v="1-9-60-90-003"/>
    <s v="3-1-45-12"/>
    <n v="0"/>
    <n v="0"/>
    <x v="541"/>
    <d v="1984-05-30T00:00:00"/>
    <x v="0"/>
  </r>
  <r>
    <n v="241"/>
    <s v="9.1 ELEMENTOS MUSICALES"/>
    <n v="1622"/>
    <s v="PARTITURAS"/>
    <n v="2511"/>
    <s v="USADO"/>
    <m/>
    <s v="PROKOFIEV SERGEI. SYMPHONY NO."/>
    <s v=" 5 OP 100"/>
    <n v="1294"/>
    <m/>
    <s v="DE"/>
    <n v="708009.48"/>
    <n v="708009.48"/>
    <s v="1-9-60-90-003"/>
    <s v="3-1-45-12"/>
    <n v="0"/>
    <n v="0"/>
    <x v="579"/>
    <d v="1995-08-30T00:00:00"/>
    <x v="0"/>
  </r>
  <r>
    <n v="241"/>
    <s v="9.1 ELEMENTOS MUSICALES"/>
    <n v="1622"/>
    <s v="PARTITURAS"/>
    <n v="2512"/>
    <s v="USADO"/>
    <m/>
    <s v="STRAVINSKY IGOR.  VARIACIONES "/>
    <s v="IN MEMORIAN DE ALDONS HUXLEY."/>
    <n v="1295"/>
    <m/>
    <s v="DE"/>
    <n v="4326.3500000000004"/>
    <n v="4326.3500000000004"/>
    <s v="1-9-60-90-003"/>
    <s v="3-1-45-12"/>
    <n v="0"/>
    <n v="0"/>
    <x v="580"/>
    <d v="1984-05-30T00:00:00"/>
    <x v="0"/>
  </r>
  <r>
    <n v="241"/>
    <s v="9.1 ELEMENTOS MUSICALES"/>
    <n v="1622"/>
    <s v="PARTITURAS"/>
    <n v="2513"/>
    <s v="USADO"/>
    <m/>
    <s v="HINDEMITH PAUL. SEPTETO PARA I"/>
    <s v="NSTRUMENTOS DE VIENTO."/>
    <n v="1296"/>
    <m/>
    <s v="DE"/>
    <n v="4326.3500000000004"/>
    <n v="4326.3500000000004"/>
    <s v="1-9-60-90-003"/>
    <s v="3-1-45-12"/>
    <n v="0"/>
    <n v="0"/>
    <x v="580"/>
    <d v="1984-05-30T00:00:00"/>
    <x v="0"/>
  </r>
  <r>
    <n v="241"/>
    <s v="9.1 ELEMENTOS MUSICALES"/>
    <n v="1622"/>
    <s v="PARTITURAS"/>
    <n v="2514"/>
    <s v="USADO"/>
    <m/>
    <s v="WEBERN ANTON. SECHS STUCKE OP "/>
    <s v="6 FUR ORCHESTER."/>
    <n v="1297"/>
    <m/>
    <s v="DE"/>
    <n v="3266.83"/>
    <n v="3266.83"/>
    <s v="1-9-60-90-003"/>
    <s v="3-1-45-12"/>
    <n v="0"/>
    <n v="0"/>
    <x v="581"/>
    <d v="1984-05-30T00:00:00"/>
    <x v="0"/>
  </r>
  <r>
    <n v="241"/>
    <s v="9.1 ELEMENTOS MUSICALES"/>
    <n v="1622"/>
    <s v="PARTITURAS"/>
    <n v="2515"/>
    <s v="USADO"/>
    <m/>
    <s v="STRAVINSKY IGOR.  CHORAL VARIA"/>
    <s v="CIONES PARA COR Y ORQUESTA"/>
    <n v="1298"/>
    <m/>
    <s v="DE"/>
    <n v="3796.59"/>
    <n v="3796.59"/>
    <s v="1-9-60-90-003"/>
    <s v="3-1-45-12"/>
    <n v="0"/>
    <n v="0"/>
    <x v="511"/>
    <d v="1984-05-30T00:00:00"/>
    <x v="0"/>
  </r>
  <r>
    <n v="241"/>
    <s v="9.1 ELEMENTOS MUSICALES"/>
    <n v="1622"/>
    <s v="PARTITURAS"/>
    <n v="2516"/>
    <s v="USADO"/>
    <m/>
    <s v="BARTOK BELA. CONCERTO PARA ORQ"/>
    <s v="UESTA"/>
    <n v="1299"/>
    <m/>
    <s v="DE"/>
    <n v="5959.88"/>
    <n v="5959.88"/>
    <s v="1-9-60-90-003"/>
    <s v="3-1-45-12"/>
    <n v="0"/>
    <n v="0"/>
    <x v="582"/>
    <d v="1984-05-30T00:00:00"/>
    <x v="0"/>
  </r>
  <r>
    <n v="241"/>
    <s v="9.1 ELEMENTOS MUSICALES"/>
    <n v="1622"/>
    <s v="PARTITURAS"/>
    <n v="2517"/>
    <s v="USADO"/>
    <m/>
    <s v="BERLIOZ HEITOR. HAROLD IN ITAL"/>
    <s v="Y OP 16."/>
    <n v="1300"/>
    <m/>
    <s v="DE"/>
    <n v="395373.15"/>
    <n v="395373.15"/>
    <s v="1-9-60-90-003"/>
    <s v="3-1-45-12"/>
    <n v="0"/>
    <n v="0"/>
    <x v="553"/>
    <d v="1993-12-30T00:00:00"/>
    <x v="0"/>
  </r>
  <r>
    <n v="241"/>
    <s v="9.1 ELEMENTOS MUSICALES"/>
    <n v="1622"/>
    <s v="PARTITURAS"/>
    <n v="2518"/>
    <s v="USADO"/>
    <m/>
    <s v="SCHONBERG ARNOLD. CUARTETO DE "/>
    <s v="VOZ Y CUERDAS II OP 10."/>
    <n v="1301"/>
    <m/>
    <s v="DE"/>
    <n v="5959.88"/>
    <n v="5959.88"/>
    <s v="1-9-60-90-003"/>
    <s v="3-1-45-12"/>
    <n v="0"/>
    <n v="0"/>
    <x v="582"/>
    <d v="1984-05-30T00:00:00"/>
    <x v="0"/>
  </r>
  <r>
    <n v="241"/>
    <s v="9.1 ELEMENTOS MUSICALES"/>
    <n v="1622"/>
    <s v="PARTITURAS"/>
    <n v="2519"/>
    <s v="USADO"/>
    <m/>
    <s v="MILHAUD DARIUS. LE MORTE DE UN"/>
    <s v=" TYRAN."/>
    <n v="1302"/>
    <m/>
    <s v="DE"/>
    <n v="5385.94"/>
    <n v="5385.94"/>
    <s v="1-9-60-90-003"/>
    <s v="3-1-45-12"/>
    <n v="0"/>
    <n v="0"/>
    <x v="538"/>
    <d v="1984-05-30T00:00:00"/>
    <x v="0"/>
  </r>
  <r>
    <n v="241"/>
    <s v="9.1 ELEMENTOS MUSICALES"/>
    <n v="1622"/>
    <s v="PARTITURAS"/>
    <n v="2520"/>
    <s v="USADO"/>
    <m/>
    <s v="TERZIAN ALICIA. CONCIERTO VIOL"/>
    <s v="IN Y ORQUESTA. OPUS 7."/>
    <n v="130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21"/>
    <s v="USADO"/>
    <m/>
    <s v="MESSEAN. AVES EXOTICAS PARA PI"/>
    <s v="ANO,ORQUESTA VIENTOS Y PERCUSI"/>
    <n v="1304"/>
    <m/>
    <s v="DE"/>
    <n v="6224.72"/>
    <n v="6224.72"/>
    <s v="1-9-60-90-003"/>
    <s v="3-1-45-12"/>
    <n v="0"/>
    <n v="0"/>
    <x v="520"/>
    <d v="1984-05-30T00:00:00"/>
    <x v="0"/>
  </r>
  <r>
    <n v="241"/>
    <s v="9.1 ELEMENTOS MUSICALES"/>
    <n v="1622"/>
    <s v="PARTITURAS"/>
    <n v="2522"/>
    <s v="USADO"/>
    <m/>
    <s v="SCHONBERG. PIERROT LUNAIRE OP "/>
    <s v="21. PARA NARRADOR Y QUINTETO I"/>
    <n v="1305"/>
    <m/>
    <s v="DE"/>
    <n v="7593.42"/>
    <n v="7593.42"/>
    <s v="1-9-60-90-003"/>
    <s v="3-1-45-12"/>
    <n v="0"/>
    <n v="0"/>
    <x v="583"/>
    <d v="1984-05-30T00:00:00"/>
    <x v="0"/>
  </r>
  <r>
    <n v="241"/>
    <s v="9.1 ELEMENTOS MUSICALES"/>
    <n v="1622"/>
    <s v="PARTITURAS"/>
    <n v="2523"/>
    <s v="USADO"/>
    <m/>
    <s v="THEODORAKIS MIKIS. COLECCIËN D"/>
    <s v="E OBRAS VARIAS"/>
    <s v="1306-1"/>
    <m/>
    <s v="DE"/>
    <n v="192000"/>
    <n v="192000"/>
    <s v="1-9-60-90-003"/>
    <s v="3-1-45-12"/>
    <n v="0"/>
    <n v="0"/>
    <x v="584"/>
    <d v="1999-06-30T00:00:00"/>
    <x v="0"/>
  </r>
  <r>
    <n v="241"/>
    <s v="9.1 ELEMENTOS MUSICALES"/>
    <n v="1622"/>
    <s v="PARTITURAS"/>
    <n v="2524"/>
    <s v="USADO"/>
    <m/>
    <s v="PULIDO HURTADO LUIS. TERRIGENA"/>
    <s v=" PARA ORQUESTA CUERDAS."/>
    <n v="130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25"/>
    <s v="USADO"/>
    <m/>
    <s v="BERLIOZ HEITOR. MISA SOLEMNE P"/>
    <s v="ARA VOCES, CORO MIXTO Y ORQUES"/>
    <n v="130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26"/>
    <s v="USADO"/>
    <m/>
    <s v="BEETHOVEN. ODA DE LA ALEGRIA D"/>
    <s v="E LA SINFONIA NO. 9 OP125 RE M"/>
    <n v="130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27"/>
    <s v="USADO"/>
    <m/>
    <s v="ARUTUNIAN ALEXANDER. CONCIERTO"/>
    <s v=" TROMPETA Y ORQUESTA."/>
    <n v="131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28"/>
    <s v="USADO"/>
    <m/>
    <s v="TOMAS GUILLERMO. ESBOZOS DE MI"/>
    <s v=" TIERRA PARA DOS PIANOS."/>
    <n v="131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29"/>
    <s v="USADO"/>
    <m/>
    <s v="SUITE PARA PIANO. MESCOLI BLAN"/>
    <s v="CA ESTRELLA DE VENEZAC"/>
    <n v="131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30"/>
    <s v="USADO"/>
    <m/>
    <s v="ANGULO HECTOR. CANTOS PARA IR "/>
    <s v="JUNTOS, PARA GUITARRA."/>
    <n v="131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31"/>
    <s v="USADO"/>
    <m/>
    <s v="CERVANTES IGNACIO. OCHO DANZAS"/>
    <s v=" PARA DOS GUITARRAS."/>
    <n v="131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32"/>
    <s v="USADO"/>
    <m/>
    <s v="HAZEL CHIST. TRES GATOS DE BRO"/>
    <s v="NCE, PARA GRUPODE COBRES."/>
    <n v="131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33"/>
    <s v="USADO"/>
    <m/>
    <s v="HOVHANESS ALAN. FANTASIA NO. 4"/>
    <s v=" PARA CUARTETO DE COBRES."/>
    <n v="131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34"/>
    <s v="USADO"/>
    <m/>
    <s v="WEILL KURT. CANCIONES DE SEPTI"/>
    <s v="EMBRE."/>
    <n v="131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35"/>
    <s v="USADO"/>
    <m/>
    <s v="HERRERA FLORENTINO. CUATRO DAN"/>
    <s v="ZAS CUBANAS OP.13. PARA PIANO."/>
    <n v="131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36"/>
    <s v="USADO"/>
    <m/>
    <s v="CAZDEN TRES INSTRUCCIONES OP. "/>
    <s v="39 PARA CUARTETO DE COBRES. CA"/>
    <n v="131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37"/>
    <s v="USADO"/>
    <m/>
    <s v="UBER DAVID.  SAN LUIS OP. 20 S"/>
    <s v="UITE PARA SEXTETO."/>
    <n v="132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38"/>
    <s v="USADO"/>
    <m/>
    <s v="DOS TROMPETAS MELODIA Y AYRE T"/>
    <s v="RANSCRIP.PARA CUARTETO COBRES."/>
    <n v="132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39"/>
    <s v="USADO"/>
    <m/>
    <s v="GABRIELLI GIOVANI. CANCIËN NO."/>
    <s v=" 3. PARA SEXTETO DE COBRES."/>
    <n v="132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40"/>
    <s v="USADO"/>
    <m/>
    <s v="HOVHANNES. ALAN. FANTASIA NO. "/>
    <s v="1 OP. 70, PARA CUARTETO DE COB"/>
    <n v="132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41"/>
    <s v="USADO"/>
    <m/>
    <s v="HANDEL GEORG/CLIFTON. XERXES.L"/>
    <s v="ARGO ARREGLO PARA COBRES.HAN"/>
    <n v="132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42"/>
    <s v="USADO"/>
    <m/>
    <s v="HOLBORNE. MUSICA COMPLETA PARA"/>
    <s v=" QUINT.DE TROMPETAS Y TROMBON"/>
    <n v="132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43"/>
    <s v="USADO"/>
    <m/>
    <s v="PINZON JESUS. TEMA MUSICAL PAR"/>
    <s v="A TV."/>
    <n v="1326"/>
    <m/>
    <s v="DE"/>
    <n v="1103673.4099999999"/>
    <n v="1103673.4099999999"/>
    <s v="1-9-60-90-003"/>
    <s v="3-1-45-12"/>
    <n v="0"/>
    <n v="0"/>
    <x v="377"/>
    <d v="1986-03-19T00:00:00"/>
    <x v="0"/>
  </r>
  <r>
    <n v="241"/>
    <s v="9.1 ELEMENTOS MUSICALES"/>
    <n v="1622"/>
    <s v="PARTITURAS"/>
    <n v="2544"/>
    <s v="USADO"/>
    <m/>
    <s v="FLOREZ C. ALBERTO. PAISAJE PAR"/>
    <s v="A TUS OJOS. BUNDE PARA VOZ Y P"/>
    <n v="1327"/>
    <m/>
    <s v="DE"/>
    <n v="220734.87"/>
    <n v="220734.87"/>
    <s v="1-9-60-90-003"/>
    <s v="3-1-45-12"/>
    <n v="0"/>
    <n v="0"/>
    <x v="482"/>
    <d v="1985-07-02T00:00:00"/>
    <x v="0"/>
  </r>
  <r>
    <n v="241"/>
    <s v="9.1 ELEMENTOS MUSICALES"/>
    <n v="1622"/>
    <s v="PARTITURAS"/>
    <n v="2545"/>
    <s v="USADO"/>
    <m/>
    <s v="FLOREZ CORREDOR ALBERTO. GUABI"/>
    <s v="NA PARA TU RISA."/>
    <n v="1328"/>
    <m/>
    <s v="DE"/>
    <n v="220734.87"/>
    <n v="220734.87"/>
    <s v="1-9-60-90-003"/>
    <s v="3-1-45-12"/>
    <n v="0"/>
    <n v="0"/>
    <x v="482"/>
    <d v="1984-12-31T00:00:00"/>
    <x v="0"/>
  </r>
  <r>
    <n v="241"/>
    <s v="9.1 ELEMENTOS MUSICALES"/>
    <n v="1622"/>
    <s v="PARTITURAS"/>
    <n v="2546"/>
    <s v="USADO"/>
    <m/>
    <s v="FLOREZ CORREDOR ALBERTO. SANTA"/>
    <s v="FEREÐO PASILLO PARA PIANO."/>
    <n v="1329"/>
    <m/>
    <s v="DE"/>
    <n v="220734.87"/>
    <n v="220734.87"/>
    <s v="1-9-60-90-003"/>
    <s v="3-1-45-12"/>
    <n v="0"/>
    <n v="0"/>
    <x v="482"/>
    <d v="1985-07-02T00:00:00"/>
    <x v="0"/>
  </r>
  <r>
    <n v="241"/>
    <s v="9.1 ELEMENTOS MUSICALES"/>
    <n v="1622"/>
    <s v="PARTITURAS"/>
    <n v="2547"/>
    <s v="USADO"/>
    <m/>
    <s v="FLOREZ CORREDOR ALBERTO. MUJER"/>
    <s v=" LLANERA, JOROPO PARA VOZ Y PI"/>
    <n v="1330"/>
    <m/>
    <s v="DE"/>
    <n v="220734.87"/>
    <n v="220734.87"/>
    <s v="1-9-60-90-003"/>
    <s v="3-1-45-12"/>
    <n v="0"/>
    <n v="0"/>
    <x v="482"/>
    <d v="1985-07-02T00:00:00"/>
    <x v="0"/>
  </r>
  <r>
    <n v="241"/>
    <s v="9.1 ELEMENTOS MUSICALES"/>
    <n v="1622"/>
    <s v="PARTITURAS"/>
    <n v="2548"/>
    <s v="USADO"/>
    <m/>
    <s v="FLOREZ CORREDOR ALBERTO. SEREN"/>
    <s v="ATA LLANO ADENTRO, JOROPO PARA"/>
    <n v="1331"/>
    <m/>
    <s v="DE"/>
    <n v="220734.87"/>
    <n v="220734.87"/>
    <s v="1-9-60-90-003"/>
    <s v="3-1-45-12"/>
    <n v="0"/>
    <n v="0"/>
    <x v="482"/>
    <d v="1985-07-02T00:00:00"/>
    <x v="0"/>
  </r>
  <r>
    <n v="241"/>
    <s v="9.1 ELEMENTOS MUSICALES"/>
    <n v="1622"/>
    <s v="PARTITURAS"/>
    <n v="2549"/>
    <s v="USADO"/>
    <m/>
    <s v="FLOREZ CORREDOR ALBERTO. REMEN"/>
    <s v="BRANZAS PASILLO, ROMANZA VOZ Y"/>
    <n v="1332"/>
    <m/>
    <s v="DE"/>
    <n v="220734.87"/>
    <n v="220734.87"/>
    <s v="1-9-60-90-003"/>
    <s v="3-1-45-12"/>
    <n v="0"/>
    <n v="0"/>
    <x v="482"/>
    <d v="1985-07-02T00:00:00"/>
    <x v="0"/>
  </r>
  <r>
    <n v="241"/>
    <s v="9.1 ELEMENTOS MUSICALES"/>
    <n v="1622"/>
    <s v="PARTITURAS"/>
    <n v="2550"/>
    <s v="USADO"/>
    <m/>
    <s v="HENZE H. MUSAS SICILIANAS. CON"/>
    <s v="CIERTO PARA CORO Y ORQUESTA. H"/>
    <n v="1333"/>
    <m/>
    <s v="DE"/>
    <n v="9800.69"/>
    <n v="9800.69"/>
    <s v="1-9-60-90-003"/>
    <s v="3-1-45-12"/>
    <n v="0"/>
    <n v="0"/>
    <x v="585"/>
    <d v="1984-05-30T00:00:00"/>
    <x v="0"/>
  </r>
  <r>
    <n v="241"/>
    <s v="9.1 ELEMENTOS MUSICALES"/>
    <n v="1622"/>
    <s v="PARTITURAS"/>
    <n v="2551"/>
    <s v="USADO"/>
    <m/>
    <s v="BERG ALBAN. WOZZECK OP. 7 OPER"/>
    <s v="A PARA VOCES Y ORQUESTA."/>
    <n v="1334"/>
    <m/>
    <s v="DE"/>
    <n v="16025.4"/>
    <n v="16025.4"/>
    <s v="1-9-60-90-003"/>
    <s v="3-1-45-12"/>
    <n v="0"/>
    <n v="0"/>
    <x v="586"/>
    <d v="1984-05-30T00:00:00"/>
    <x v="0"/>
  </r>
  <r>
    <n v="241"/>
    <s v="9.1 ELEMENTOS MUSICALES"/>
    <n v="1622"/>
    <s v="PARTITURAS"/>
    <n v="2552"/>
    <s v="USADO"/>
    <m/>
    <s v="PROKOFIEV SERGEI. SINFONIA NO."/>
    <s v=" 6. OP 111MIB MENOR."/>
    <n v="1335"/>
    <m/>
    <s v="DE"/>
    <n v="189932.79999999999"/>
    <n v="189932.79999999999"/>
    <s v="1-9-60-90-003"/>
    <s v="3-1-45-12"/>
    <n v="0"/>
    <n v="0"/>
    <x v="587"/>
    <d v="1987-04-27T00:00:00"/>
    <x v="0"/>
  </r>
  <r>
    <n v="241"/>
    <s v="9.1 ELEMENTOS MUSICALES"/>
    <n v="1622"/>
    <s v="PARTITURAS"/>
    <n v="2553"/>
    <s v="USADO"/>
    <m/>
    <s v="MALIPIERO R. NUCLEI PER DUE PI"/>
    <s v="ANO FORT E PERCUSIONE."/>
    <n v="1336"/>
    <m/>
    <s v="DE"/>
    <n v="5385.94"/>
    <n v="5385.94"/>
    <s v="1-9-60-90-003"/>
    <s v="3-1-45-12"/>
    <n v="0"/>
    <n v="0"/>
    <x v="538"/>
    <d v="1984-05-30T00:00:00"/>
    <x v="0"/>
  </r>
  <r>
    <n v="241"/>
    <s v="9.1 ELEMENTOS MUSICALES"/>
    <n v="1622"/>
    <s v="PARTITURAS"/>
    <n v="2554"/>
    <s v="USADO"/>
    <m/>
    <s v="NONO LUIGI. CANCIËN DE AMOR PA"/>
    <s v="RA CORO MIXTRO ,, PERCUSIËN Y"/>
    <n v="133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55"/>
    <s v="USADO"/>
    <m/>
    <s v="NONO LUIGI. COROS DE DIDONE DE"/>
    <s v=" LA TIERRA PROMETIDA, CORO,"/>
    <n v="133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56"/>
    <s v="USADO"/>
    <m/>
    <s v="MALIPIERO. PRELUDIO ADAGIO E F"/>
    <s v="INALE,PARA VOZ Y GRUPO DE PERC"/>
    <n v="1339"/>
    <m/>
    <s v="DE"/>
    <n v="5076.8999999999996"/>
    <n v="5076.8999999999996"/>
    <s v="1-9-60-90-003"/>
    <s v="3-1-45-12"/>
    <n v="0"/>
    <n v="0"/>
    <x v="525"/>
    <d v="1984-05-30T00:00:00"/>
    <x v="0"/>
  </r>
  <r>
    <n v="241"/>
    <s v="9.1 ELEMENTOS MUSICALES"/>
    <n v="1622"/>
    <s v="PARTITURAS"/>
    <n v="2557"/>
    <s v="USADO"/>
    <m/>
    <s v="BARTOK BELA. CONCIERTO NO. 1, "/>
    <s v="PARA PIANO Y ORQUESTA. BARTOK"/>
    <n v="1340"/>
    <m/>
    <s v="DE"/>
    <n v="5827.48"/>
    <n v="5827.48"/>
    <s v="1-9-60-90-003"/>
    <s v="3-1-45-12"/>
    <n v="0"/>
    <n v="0"/>
    <x v="554"/>
    <d v="1984-05-30T00:00:00"/>
    <x v="0"/>
  </r>
  <r>
    <n v="241"/>
    <s v="9.1 ELEMENTOS MUSICALES"/>
    <n v="1622"/>
    <s v="PARTITURAS"/>
    <n v="2558"/>
    <s v="USADO"/>
    <m/>
    <s v="TORRELLI G. SINFONIA EN RE MAY"/>
    <s v="OR, TROMPETA, ORQ. CUERDA,CEMB"/>
    <n v="1341"/>
    <m/>
    <s v="DE"/>
    <n v="1218.0899999999999"/>
    <n v="1218.0899999999999"/>
    <s v="1-9-60-90-003"/>
    <s v="3-1-45-12"/>
    <n v="0"/>
    <n v="0"/>
    <x v="423"/>
    <d v="1998-06-30T00:00:00"/>
    <x v="0"/>
  </r>
  <r>
    <n v="222"/>
    <s v="3.1 MUEBLES Y ENSERES"/>
    <n v="1233"/>
    <s v="SILLA"/>
    <n v="2559"/>
    <s v="USADO"/>
    <m/>
    <s v="SILLA GIRATOIA CON BRAZOS"/>
    <m/>
    <n v="134141"/>
    <m/>
    <s v="CC"/>
    <n v="175740.61"/>
    <n v="175740.61"/>
    <s v="5-1-11-15-002"/>
    <s v="5-1-11-14-003"/>
    <n v="0"/>
    <n v="0"/>
    <x v="588"/>
    <d v="2000-05-05T00:00:00"/>
    <x v="6"/>
  </r>
  <r>
    <n v="222"/>
    <s v="3.1 MUEBLES Y ENSERES"/>
    <n v="1233"/>
    <s v="SILLA"/>
    <n v="2560"/>
    <s v="INSERVIBLE"/>
    <m/>
    <s v="SILLA FLORENTINA CON CILINDRO"/>
    <m/>
    <n v="134145"/>
    <m/>
    <s v="CC"/>
    <n v="179168.58"/>
    <n v="179168.58"/>
    <s v="5-1-11-15-002"/>
    <s v="5-1-11-14-003"/>
    <n v="0"/>
    <n v="0"/>
    <x v="589"/>
    <d v="2000-05-05T00:00:00"/>
    <x v="6"/>
  </r>
  <r>
    <n v="241"/>
    <s v="9.1 ELEMENTOS MUSICALES"/>
    <n v="1622"/>
    <s v="PARTITURAS"/>
    <n v="2561"/>
    <s v="USADO"/>
    <m/>
    <s v="LISZT FRANZ. CONCIERTO PARA PI"/>
    <s v="ANO Y ORQUESTA NO. 2 LA MENOR."/>
    <n v="1342"/>
    <m/>
    <s v="DE"/>
    <n v="367970.7"/>
    <n v="367970.7"/>
    <s v="1-9-60-90-003"/>
    <s v="3-1-45-12"/>
    <n v="0"/>
    <n v="0"/>
    <x v="590"/>
    <d v="1997-03-10T00:00:00"/>
    <x v="0"/>
  </r>
  <r>
    <n v="241"/>
    <s v="9.1 ELEMENTOS MUSICALES"/>
    <n v="1622"/>
    <s v="PARTITURAS"/>
    <n v="2562"/>
    <s v="USADO"/>
    <m/>
    <s v="DESCONOCIDO/ZUMAQUE. LA OPORTU"/>
    <s v="NIDAD, PARA CORO Y ORQUESTA. D"/>
    <n v="1343"/>
    <m/>
    <s v="DE"/>
    <n v="185417.07"/>
    <n v="185417.07"/>
    <s v="1-9-60-90-003"/>
    <s v="3-1-45-12"/>
    <n v="0"/>
    <n v="0"/>
    <x v="455"/>
    <d v="1986-10-31T00:00:00"/>
    <x v="0"/>
  </r>
  <r>
    <n v="241"/>
    <s v="9.1 ELEMENTOS MUSICALES"/>
    <n v="1622"/>
    <s v="PARTITURAS"/>
    <n v="2563"/>
    <s v="USADO"/>
    <m/>
    <s v="ZUMAQUE FRANCISCO. ORATORIA DE"/>
    <s v=" LA PAZ, VOCES, COROS Y ORQUES"/>
    <n v="1344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2564"/>
    <s v="USADO"/>
    <m/>
    <s v="MORALES PEDRO/PINZON JESUS. CH"/>
    <s v="INITA BOGOTANITA PARA ORQUESTA"/>
    <n v="1345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2565"/>
    <s v="USADO"/>
    <m/>
    <s v="SCHUBERTH FRANS PETER. EL CANT"/>
    <s v="O DEL CISNE."/>
    <n v="134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66"/>
    <s v="USADO"/>
    <m/>
    <s v="BARRERA EUCLIDES. DIA DE CAMPO"/>
    <s v=" PARA ORQUESTA."/>
    <n v="1347"/>
    <m/>
    <s v="DE"/>
    <n v="1103673.4099999999"/>
    <n v="1103673.4099999999"/>
    <s v="1-9-60-90-003"/>
    <s v="3-1-45-12"/>
    <n v="0"/>
    <n v="0"/>
    <x v="377"/>
    <d v="1986-07-17T00:00:00"/>
    <x v="0"/>
  </r>
  <r>
    <n v="241"/>
    <s v="9.1 ELEMENTOS MUSICALES"/>
    <n v="1622"/>
    <s v="PARTITURAS"/>
    <n v="2567"/>
    <s v="USADO"/>
    <m/>
    <s v="FUENTES FABIO. FUGA  I Y II  P"/>
    <s v="ARA ORQUESTA DE CUERDAS."/>
    <n v="1348"/>
    <m/>
    <s v="DE"/>
    <n v="441469.34"/>
    <n v="441469.34"/>
    <s v="1-9-60-90-003"/>
    <s v="3-1-45-12"/>
    <n v="0"/>
    <n v="0"/>
    <x v="471"/>
    <d v="1985-12-03T00:00:00"/>
    <x v="0"/>
  </r>
  <r>
    <n v="222"/>
    <s v="3.1 MUEBLES Y ENSERES"/>
    <n v="1010"/>
    <s v="ARCHIVADOR (FIJO O RODANTE)"/>
    <n v="2568"/>
    <s v="USADO"/>
    <m/>
    <s v="ARCHIVADOR DE 1 X 2  EN MADERA"/>
    <s v=" COLOR NEGRO."/>
    <n v="134890"/>
    <m/>
    <s v="CC"/>
    <n v="152056.65"/>
    <n v="152056.65"/>
    <s v="5-1-11-15-002"/>
    <s v="5-1-11-14-003"/>
    <n v="0"/>
    <n v="0"/>
    <x v="544"/>
    <d v="1997-01-11T00:00:00"/>
    <x v="6"/>
  </r>
  <r>
    <n v="241"/>
    <s v="9.1 ELEMENTOS MUSICALES"/>
    <n v="1622"/>
    <s v="PARTITURAS"/>
    <n v="2569"/>
    <s v="USADO"/>
    <m/>
    <s v="MORALES JOSE/ PINZON JESUS. QU"/>
    <s v="EBRADITA CANTARINA. BAMBUCO.CO"/>
    <n v="1349"/>
    <m/>
    <s v="DE"/>
    <n v="12368.86"/>
    <n v="12368.86"/>
    <s v="1-9-60-90-003"/>
    <s v="3-1-45-12"/>
    <n v="0"/>
    <n v="0"/>
    <x v="591"/>
    <d v="1998-03-25T00:00:00"/>
    <x v="0"/>
  </r>
  <r>
    <n v="241"/>
    <s v="9.1 ELEMENTOS MUSICALES"/>
    <n v="1622"/>
    <s v="PARTITURAS"/>
    <n v="2570"/>
    <s v="USADO"/>
    <m/>
    <s v="MORALES PEDRO/PINZËN JESUS. PU"/>
    <s v="EBLITO VIEJO. VALSE. MORALES J"/>
    <n v="135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71"/>
    <s v="USADO"/>
    <m/>
    <s v="MORALES JOSE/PINZON JESUS. CHI"/>
    <s v="NITA BOGOTANITA.BAMBUCO.CORO I"/>
    <n v="1351"/>
    <m/>
    <s v="DE"/>
    <n v="48561.57"/>
    <n v="48561.57"/>
    <s v="1-9-60-90-003"/>
    <s v="3-1-45-12"/>
    <n v="0"/>
    <n v="0"/>
    <x v="592"/>
    <d v="1988-03-25T00:00:00"/>
    <x v="0"/>
  </r>
  <r>
    <n v="241"/>
    <s v="9.1 ELEMENTOS MUSICALES"/>
    <n v="1622"/>
    <s v="PARTITURAS"/>
    <n v="2572"/>
    <s v="USADO"/>
    <m/>
    <s v="FRANCAIX JEAN. DIVERTIMENTO PA"/>
    <s v="RA FAGOT Y ORQUESTA CUERDAS. F"/>
    <n v="1352"/>
    <m/>
    <s v="DE"/>
    <n v="185417.07"/>
    <n v="185417.07"/>
    <s v="1-9-60-90-003"/>
    <s v="3-1-45-12"/>
    <n v="0"/>
    <n v="0"/>
    <x v="455"/>
    <d v="1986-10-31T00:00:00"/>
    <x v="0"/>
  </r>
  <r>
    <n v="241"/>
    <s v="9.1 ELEMENTOS MUSICALES"/>
    <n v="1622"/>
    <s v="PARTITURAS"/>
    <n v="2573"/>
    <s v="USADO"/>
    <m/>
    <s v="MORALES JOSE/PINZON JESUS. MAT"/>
    <s v="ICA DE CAÐA DULCE.BAMBUCO.CORO"/>
    <n v="1353"/>
    <m/>
    <s v="DE"/>
    <n v="88293.9"/>
    <n v="88293.9"/>
    <s v="1-9-60-90-003"/>
    <s v="3-1-45-12"/>
    <n v="0"/>
    <n v="0"/>
    <x v="500"/>
    <d v="1988-03-25T00:00:00"/>
    <x v="0"/>
  </r>
  <r>
    <n v="241"/>
    <s v="9.1 ELEMENTOS MUSICALES"/>
    <n v="1622"/>
    <s v="PARTITURAS"/>
    <n v="2574"/>
    <s v="USADO"/>
    <m/>
    <s v="MORALES PEDRO/PINZON JESUS. PU"/>
    <s v="EBLITO VIEJO. VALSE MORALES J"/>
    <s v="1354-1"/>
    <m/>
    <s v="DE"/>
    <n v="128800"/>
    <n v="128800"/>
    <s v="1-9-60-90-003"/>
    <s v="3-1-45-12"/>
    <n v="0"/>
    <n v="0"/>
    <x v="593"/>
    <d v="1999-01-02T00:00:00"/>
    <x v="0"/>
  </r>
  <r>
    <n v="241"/>
    <s v="9.1 ELEMENTOS MUSICALES"/>
    <n v="1622"/>
    <s v="PARTITURAS"/>
    <n v="2575"/>
    <s v="USADO"/>
    <m/>
    <s v="MORALES JOSE. VIEJO TIPLECITO."/>
    <s v="PASILLO.CORO INFANTIL Y ORQUES"/>
    <n v="1355"/>
    <m/>
    <s v="DE"/>
    <n v="106394.19"/>
    <n v="106394.19"/>
    <s v="1-9-60-90-003"/>
    <s v="3-1-45-12"/>
    <n v="0"/>
    <n v="0"/>
    <x v="594"/>
    <d v="1988-03-25T00:00:00"/>
    <x v="0"/>
  </r>
  <r>
    <n v="241"/>
    <s v="9.1 ELEMENTOS MUSICALES"/>
    <n v="1622"/>
    <s v="PARTITURAS"/>
    <n v="2576"/>
    <s v="USADO"/>
    <m/>
    <s v="MORALES JOSE/PINZON JESUS. YO "/>
    <s v="TAMBIEN TUVE 20 AÐOS. BAMBUCO."/>
    <n v="1356"/>
    <m/>
    <s v="DE"/>
    <n v="47678.71"/>
    <n v="47678.71"/>
    <s v="1-9-60-90-003"/>
    <s v="3-1-45-12"/>
    <n v="0"/>
    <n v="0"/>
    <x v="595"/>
    <d v="1988-03-25T00:00:00"/>
    <x v="0"/>
  </r>
  <r>
    <n v="241"/>
    <s v="9.1 ELEMENTOS MUSICALES"/>
    <n v="1622"/>
    <s v="PARTITURAS"/>
    <n v="2577"/>
    <s v="USADO"/>
    <m/>
    <s v="MORALES JOSE/PINZON JESUS. PES"/>
    <s v="CADOR LUCERO Y RIO.CORO Y ORQU"/>
    <n v="1357"/>
    <m/>
    <s v="DE"/>
    <n v="66220.289999999994"/>
    <n v="66220.289999999994"/>
    <s v="1-9-60-90-003"/>
    <s v="3-1-45-12"/>
    <n v="0"/>
    <n v="0"/>
    <x v="503"/>
    <d v="1988-03-25T00:00:00"/>
    <x v="0"/>
  </r>
  <r>
    <n v="241"/>
    <s v="9.1 ELEMENTOS MUSICALES"/>
    <n v="1622"/>
    <s v="PARTITURAS"/>
    <n v="2578"/>
    <s v="USADO"/>
    <m/>
    <s v="MORALES JOSE/PINZON JESUS. CAM"/>
    <s v="INO VIEJO. PASILLO. CORO Y ORQ"/>
    <n v="1358"/>
    <m/>
    <s v="DE"/>
    <n v="53417.78"/>
    <n v="53417.78"/>
    <s v="1-9-60-90-003"/>
    <s v="3-1-45-12"/>
    <n v="0"/>
    <n v="0"/>
    <x v="596"/>
    <d v="1988-11-16T00:00:00"/>
    <x v="0"/>
  </r>
  <r>
    <n v="241"/>
    <s v="9.1 ELEMENTOS MUSICALES"/>
    <n v="1622"/>
    <s v="PARTITURAS"/>
    <n v="2579"/>
    <s v="USADO"/>
    <m/>
    <s v="TORRES ZULETA LUIS. LA TROVA P"/>
    <s v="ARALELA."/>
    <n v="1359"/>
    <m/>
    <s v="DE"/>
    <n v="882938.73"/>
    <n v="882938.73"/>
    <s v="1-9-60-90-003"/>
    <s v="3-1-45-12"/>
    <n v="0"/>
    <n v="0"/>
    <x v="529"/>
    <d v="1986-10-16T00:00:00"/>
    <x v="0"/>
  </r>
  <r>
    <n v="241"/>
    <s v="9.1 ELEMENTOS MUSICALES"/>
    <n v="1622"/>
    <s v="PARTITURAS"/>
    <n v="2580"/>
    <s v="USADO"/>
    <m/>
    <s v="FUENTES FABIO. VIENE ACABANDO "/>
    <s v="(CON EL SABOR)."/>
    <n v="1360"/>
    <m/>
    <s v="DE"/>
    <n v="397322.49"/>
    <n v="397322.49"/>
    <s v="1-9-60-90-003"/>
    <s v="3-1-45-12"/>
    <n v="0"/>
    <n v="0"/>
    <x v="597"/>
    <d v="1986-10-16T00:00:00"/>
    <x v="0"/>
  </r>
  <r>
    <n v="241"/>
    <s v="9.1 ELEMENTOS MUSICALES"/>
    <n v="1622"/>
    <s v="PARTITURAS"/>
    <n v="2581"/>
    <s v="USADO"/>
    <m/>
    <s v="FUENTES FABIO. CEYES MONTUNA ("/>
    <s v="DAME T┌ CORAZËN)."/>
    <n v="1361"/>
    <m/>
    <s v="DE"/>
    <n v="397322.49"/>
    <n v="397322.49"/>
    <s v="1-9-60-90-003"/>
    <s v="3-1-45-12"/>
    <n v="0"/>
    <n v="0"/>
    <x v="597"/>
    <d v="1986-10-16T00:00:00"/>
    <x v="0"/>
  </r>
  <r>
    <n v="241"/>
    <s v="9.1 ELEMENTOS MUSICALES"/>
    <n v="1622"/>
    <s v="PARTITURAS"/>
    <n v="2582"/>
    <s v="USADO"/>
    <m/>
    <s v="PINZON JESUS. ESTILOS PARA PIA"/>
    <s v="NO. PINZËN JESUS."/>
    <n v="1362"/>
    <m/>
    <s v="DE"/>
    <n v="882938.73"/>
    <n v="882938.73"/>
    <s v="1-9-60-90-003"/>
    <s v="3-1-45-12"/>
    <n v="0"/>
    <n v="0"/>
    <x v="529"/>
    <d v="1986-06-19T00:00:00"/>
    <x v="0"/>
  </r>
  <r>
    <n v="241"/>
    <s v="9.1 ELEMENTOS MUSICALES"/>
    <n v="1622"/>
    <s v="PARTITURAS"/>
    <n v="2583"/>
    <s v="USADO"/>
    <m/>
    <s v="LOPEZ GAVILAN GUILLERMO. SI CO"/>
    <s v="MPARTIMOS, JUNTOS, NUVES. LOPE"/>
    <n v="136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84"/>
    <s v="USADO"/>
    <m/>
    <s v="BARRERA. SIETE POEMAS DE AMOR "/>
    <s v="Y UNA CANCIËN DESESPERADA. BAR"/>
    <n v="1364"/>
    <m/>
    <s v="DE"/>
    <n v="1218.0899999999999"/>
    <n v="1218.0899999999999"/>
    <s v="1-9-60-90-003"/>
    <s v="3-1-45-12"/>
    <n v="0"/>
    <n v="0"/>
    <x v="423"/>
    <d v="1998-06-30T00:00:00"/>
    <x v="0"/>
  </r>
  <r>
    <n v="222"/>
    <s v="3.1 MUEBLES Y ENSERES"/>
    <n v="1238"/>
    <s v="SUPERFICIE"/>
    <n v="2585"/>
    <s v="USADO"/>
    <m/>
    <s v="SUPLEMENTO DE 1 X 2 EN MADERA "/>
    <s v="COLOR NEGRO."/>
    <n v="136441"/>
    <m/>
    <s v="CC"/>
    <n v="11142.08"/>
    <n v="11142.08"/>
    <s v="5-1-11-15-002"/>
    <s v="5-1-11-14-003"/>
    <n v="0"/>
    <n v="0"/>
    <x v="598"/>
    <d v="1997-01-11T00:00:00"/>
    <x v="6"/>
  </r>
  <r>
    <n v="222"/>
    <s v="3.1 MUEBLES Y ENSERES"/>
    <n v="1238"/>
    <s v="SUPERFICIE"/>
    <n v="2586"/>
    <s v="USADO"/>
    <m/>
    <s v="SUPLEMENTO DE 1 X 2 EN MADERA "/>
    <s v="COLOR NEGRO."/>
    <n v="136442"/>
    <m/>
    <s v="CC"/>
    <n v="11142.08"/>
    <n v="11142.08"/>
    <s v="5-1-11-15-002"/>
    <s v="5-1-11-14-003"/>
    <n v="0"/>
    <n v="0"/>
    <x v="598"/>
    <d v="1997-01-11T00:00:00"/>
    <x v="6"/>
  </r>
  <r>
    <n v="241"/>
    <s v="9.1 ELEMENTOS MUSICALES"/>
    <n v="1622"/>
    <s v="PARTITURAS"/>
    <n v="2587"/>
    <s v="USADO"/>
    <m/>
    <s v="LEROY ANDERSON. FIDDLE FADDLE."/>
    <m/>
    <n v="136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88"/>
    <s v="USADO"/>
    <m/>
    <s v="LEROY ANDERSON. JAZZ LEGATO."/>
    <m/>
    <n v="136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89"/>
    <s v="USADO"/>
    <m/>
    <s v="LEROY ANDERSON. JAZZ PIZZICATO"/>
    <s v="."/>
    <n v="136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90"/>
    <s v="USADO"/>
    <m/>
    <s v="LEROY ANDERSON. BUGLER┤S HOLYD"/>
    <s v="AY. FIESTA DE CLARINES."/>
    <n v="136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91"/>
    <s v="USADO"/>
    <m/>
    <s v="SOUSA PHIPI. STAR AND STRIPES,"/>
    <s v=" FOREVER. BARRAS Y ESTRELLAS."/>
    <n v="136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92"/>
    <s v="USADO"/>
    <m/>
    <s v="SOUSA J. PHILIPS. EL CORREO DE"/>
    <s v=" -WASHINGTON."/>
    <n v="137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93"/>
    <s v="USADO"/>
    <m/>
    <s v="ANDERSON LEROY. SARABANDA PARA"/>
    <s v=" ORQUESTA."/>
    <n v="137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94"/>
    <s v="USADO"/>
    <m/>
    <s v="FLOREZ ALBERTO/PINZON. AL ENCU"/>
    <s v="ENTRO DEL PAPA."/>
    <n v="1372"/>
    <m/>
    <s v="DE"/>
    <n v="847621.14"/>
    <n v="847621.14"/>
    <s v="1-9-60-90-003"/>
    <s v="3-1-45-12"/>
    <n v="0"/>
    <n v="0"/>
    <x v="599"/>
    <d v="1986-09-11T00:00:00"/>
    <x v="0"/>
  </r>
  <r>
    <n v="241"/>
    <s v="9.1 ELEMENTOS MUSICALES"/>
    <n v="1622"/>
    <s v="PARTITURAS"/>
    <n v="2595"/>
    <s v="USADO"/>
    <m/>
    <s v="WILLS ALEJANDRO. GALERËN LLANE"/>
    <s v="RO."/>
    <n v="1373"/>
    <m/>
    <s v="DE"/>
    <n v="1218.0899999999999"/>
    <n v="1218.0899999999999"/>
    <s v="1-9-60-90-003"/>
    <s v="3-1-45-12"/>
    <n v="0"/>
    <n v="0"/>
    <x v="423"/>
    <d v="1998-06-30T00:00:00"/>
    <x v="0"/>
  </r>
  <r>
    <n v="225"/>
    <s v="4.2 EQUIPO DE COMPUTACION"/>
    <n v="1175"/>
    <s v="MOUSE"/>
    <n v="2596"/>
    <s v="INSERVIBLE"/>
    <m/>
    <s v="MOUSE"/>
    <m/>
    <n v="137363"/>
    <m/>
    <s v="CC"/>
    <n v="90993.39"/>
    <n v="90993.39"/>
    <s v="5-1-11-15-004"/>
    <s v="5-1-11-14-004"/>
    <n v="0"/>
    <n v="0"/>
    <x v="600"/>
    <d v="2000-09-19T00:00:00"/>
    <x v="3"/>
  </r>
  <r>
    <n v="241"/>
    <s v="9.1 ELEMENTOS MUSICALES"/>
    <n v="1622"/>
    <s v="PARTITURAS"/>
    <n v="2597"/>
    <s v="USADO"/>
    <m/>
    <s v="MONTOÐO ESTEBAN. CUMBIA CIENAG"/>
    <s v="UERA."/>
    <n v="137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98"/>
    <s v="USADO"/>
    <m/>
    <s v="GARCIA FULGENCIO. LA GATA GOLO"/>
    <s v="SA."/>
    <n v="137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599"/>
    <s v="USADO"/>
    <m/>
    <s v="ALVAREZ PETRONIO. BUENAVENTURA"/>
    <s v=" CURRULAO."/>
    <n v="137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00"/>
    <s v="USADO"/>
    <m/>
    <s v="BARRERA EUCLIDES. ECLOSIËN."/>
    <m/>
    <n v="137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01"/>
    <s v="USADO"/>
    <m/>
    <s v="GRIEG EDWARD. PEER GYNT NO. 1."/>
    <s v=" OP. 46 SUITE."/>
    <n v="1378"/>
    <m/>
    <s v="DE"/>
    <n v="165642.79"/>
    <n v="165642.79"/>
    <s v="1-9-60-90-003"/>
    <s v="3-1-45-12"/>
    <n v="0"/>
    <n v="0"/>
    <x v="601"/>
    <d v="1997-04-16T00:00:00"/>
    <x v="0"/>
  </r>
  <r>
    <n v="241"/>
    <s v="9.1 ELEMENTOS MUSICALES"/>
    <n v="1622"/>
    <s v="PARTITURAS"/>
    <n v="2602"/>
    <s v="USADO"/>
    <m/>
    <s v="HAYDN JOSEPH. CONCIERTO PAR OB"/>
    <s v="OE. DO MAYOR."/>
    <n v="137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03"/>
    <s v="USADO"/>
    <m/>
    <s v="ARRIAGA JUAN C. LOS ESCLAVOS F"/>
    <s v="ELICES. OBERTURA."/>
    <n v="138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04"/>
    <s v="USADO"/>
    <m/>
    <s v="KHACHATURIAN A. CONCIERTO VIOL"/>
    <s v="IN Y ORQUESTA."/>
    <n v="138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05"/>
    <s v="USADO"/>
    <m/>
    <s v="SHOSTAKOVICH. CONCIERTO PIANO "/>
    <s v="NO. 2. OP. 102."/>
    <n v="138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06"/>
    <s v="USADO"/>
    <m/>
    <s v="MOZART W. CONCIERTO FLAUTA Y A"/>
    <s v="RPA. K 299."/>
    <n v="138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07"/>
    <s v="USADO"/>
    <m/>
    <s v="BRAHMS. SINFONIA NO. 1. OP. 68"/>
    <m/>
    <n v="138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08"/>
    <s v="USADO"/>
    <m/>
    <s v="MEJIA ADOLFO/ZUMAQUE FRANCISCO"/>
    <s v=". PEQUEÐA SUITE."/>
    <n v="1385"/>
    <m/>
    <s v="DE"/>
    <n v="119196.7"/>
    <n v="119196.7"/>
    <s v="1-9-60-90-003"/>
    <s v="3-1-45-12"/>
    <n v="0"/>
    <n v="0"/>
    <x v="496"/>
    <d v="1986-05-27T00:00:00"/>
    <x v="0"/>
  </r>
  <r>
    <n v="241"/>
    <s v="9.1 ELEMENTOS MUSICALES"/>
    <n v="1622"/>
    <s v="PARTITURAS"/>
    <n v="2609"/>
    <s v="USADO"/>
    <m/>
    <s v="MONTAÐA GENTIL/LEËN FERNANDO. "/>
    <s v="GUABINA VIAJERA."/>
    <n v="1386"/>
    <m/>
    <s v="DE"/>
    <n v="375249.12"/>
    <n v="375249.12"/>
    <s v="1-9-60-90-003"/>
    <s v="3-1-45-12"/>
    <n v="0"/>
    <n v="0"/>
    <x v="602"/>
    <d v="1987-08-20T00:00:00"/>
    <x v="0"/>
  </r>
  <r>
    <n v="241"/>
    <s v="9.1 ELEMENTOS MUSICALES"/>
    <n v="1622"/>
    <s v="PARTITURAS"/>
    <n v="2610"/>
    <s v="USADO"/>
    <m/>
    <s v="CALVO LUIS/LEËN FERNANDO. MARI"/>
    <s v="A HELENA. DANZA."/>
    <n v="1387"/>
    <m/>
    <s v="DE"/>
    <n v="375249.12"/>
    <n v="375249.12"/>
    <s v="1-9-60-90-003"/>
    <s v="3-1-45-12"/>
    <n v="0"/>
    <n v="0"/>
    <x v="602"/>
    <d v="1989-02-10T00:00:00"/>
    <x v="0"/>
  </r>
  <r>
    <n v="241"/>
    <s v="9.1 ELEMENTOS MUSICALES"/>
    <n v="1622"/>
    <s v="PARTITURAS"/>
    <n v="2611"/>
    <s v="USADO"/>
    <m/>
    <s v="PINZËN JES┌S. MOVIMIENTOS PARA"/>
    <s v=" ORQUESTA."/>
    <n v="1388"/>
    <m/>
    <s v="DE"/>
    <n v="353175.54"/>
    <n v="353175.54"/>
    <s v="1-9-60-90-003"/>
    <s v="3-1-45-12"/>
    <n v="0"/>
    <n v="0"/>
    <x v="603"/>
    <d v="1987-08-12T00:00:00"/>
    <x v="0"/>
  </r>
  <r>
    <n v="241"/>
    <s v="9.1 ELEMENTOS MUSICALES"/>
    <n v="1622"/>
    <s v="PARTITURAS"/>
    <n v="2612"/>
    <s v="USADO"/>
    <m/>
    <s v="BORDA GERM┴N. SIDERAL PARA ORQ"/>
    <s v="UESTA."/>
    <n v="1389"/>
    <m/>
    <s v="DE"/>
    <n v="1315578.53"/>
    <n v="1315578.53"/>
    <s v="1-9-60-90-003"/>
    <s v="3-1-45-12"/>
    <n v="0"/>
    <n v="0"/>
    <x v="604"/>
    <d v="1987-08-12T00:00:00"/>
    <x v="0"/>
  </r>
  <r>
    <n v="241"/>
    <s v="9.1 ELEMENTOS MUSICALES"/>
    <n v="1622"/>
    <s v="PARTITURAS"/>
    <n v="2613"/>
    <s v="USADO"/>
    <m/>
    <s v="LEUCONA JUAN VICENTE. SONATAS "/>
    <s v="DE ALTA GRACIA."/>
    <n v="139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14"/>
    <s v="USADO"/>
    <m/>
    <s v="DEL MONACO ALFREDO. SONATA PAR"/>
    <s v="A DOS VIOLINES Y CELLO."/>
    <n v="1391"/>
    <m/>
    <s v="DE"/>
    <n v="1218.0899999999999"/>
    <n v="1218.0899999999999"/>
    <s v="1-9-60-90-003"/>
    <s v="3-1-45-12"/>
    <n v="0"/>
    <n v="0"/>
    <x v="423"/>
    <d v="1998-06-30T00:00:00"/>
    <x v="0"/>
  </r>
  <r>
    <n v="224"/>
    <s v="4.1 EQUIPO DE COMUNICACION"/>
    <n v="1673"/>
    <s v="APARATO OPERADORA"/>
    <n v="2615"/>
    <s v="INSERVIBLE"/>
    <m/>
    <s v="APARATO EST┴NDAR REF. KXT 2310"/>
    <s v=" NO 7ECBF071889"/>
    <n v="139147"/>
    <s v="7ECB071889"/>
    <s v="CC"/>
    <n v="68413.14"/>
    <n v="68413.14"/>
    <s v="5-1-11-15-003"/>
    <s v="5-1-11-14-004"/>
    <n v="0"/>
    <n v="0"/>
    <x v="605"/>
    <d v="1998-02-26T00:00:00"/>
    <x v="3"/>
  </r>
  <r>
    <n v="241"/>
    <s v="9.1 ELEMENTOS MUSICALES"/>
    <n v="1622"/>
    <s v="PARTITURAS"/>
    <n v="2616"/>
    <s v="USADO"/>
    <m/>
    <s v="FIGUEREDO PEDRO. HIMNO NACIONA"/>
    <s v="L DE LA REP┌BLICA DE CUBA. FIG"/>
    <n v="139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17"/>
    <s v="USADO"/>
    <m/>
    <s v="MOZART WOLFGANG. SERENATA NO. "/>
    <s v="9 K 320."/>
    <n v="1393"/>
    <m/>
    <s v="DE"/>
    <n v="1218.0899999999999"/>
    <n v="1218.0899999999999"/>
    <s v="1-9-60-90-003"/>
    <s v="3-1-45-12"/>
    <n v="0"/>
    <n v="0"/>
    <x v="423"/>
    <d v="1998-06-30T00:00:00"/>
    <x v="0"/>
  </r>
  <r>
    <n v="222"/>
    <s v="3.1 MUEBLES Y ENSERES"/>
    <n v="1010"/>
    <s v="ARCHIVADOR (FIJO O RODANTE)"/>
    <n v="2618"/>
    <s v="USADO"/>
    <m/>
    <s v="ARCHIVADOR 3 CAJONES"/>
    <m/>
    <n v="139324"/>
    <m/>
    <s v="CC"/>
    <n v="56556.04"/>
    <n v="56556.04"/>
    <s v="5-1-11-15-002"/>
    <s v="5-1-11-14-003"/>
    <n v="0"/>
    <n v="0"/>
    <x v="606"/>
    <d v="1993-12-31T00:00:00"/>
    <x v="6"/>
  </r>
  <r>
    <n v="222"/>
    <s v="3.1 MUEBLES Y ENSERES"/>
    <n v="1238"/>
    <s v="SUPERFICIE"/>
    <n v="2619"/>
    <s v="USADO"/>
    <m/>
    <s v="PUESTO DE TRABAJO PEDESTAL"/>
    <s v="CON CAJONERA X 3"/>
    <n v="139340"/>
    <m/>
    <s v="CC"/>
    <n v="242615.49"/>
    <n v="242615.49"/>
    <s v="5-1-11-15-002"/>
    <s v="5-1-11-14-003"/>
    <n v="0"/>
    <n v="0"/>
    <x v="607"/>
    <d v="1996-09-06T00:00:00"/>
    <x v="6"/>
  </r>
  <r>
    <n v="241"/>
    <s v="9.1 ELEMENTOS MUSICALES"/>
    <n v="1622"/>
    <s v="PARTITURAS"/>
    <n v="2620"/>
    <s v="USADO"/>
    <m/>
    <s v="ALMEIDA JUAN. SELECCIËN MELËDI"/>
    <s v="CA. DEJAME MIRARTE."/>
    <n v="139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21"/>
    <s v="USADO"/>
    <m/>
    <s v="RAVEL MAURICIO. INTRODUCCIËN Y"/>
    <s v=" ALEGRO. ARPA."/>
    <n v="139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22"/>
    <s v="USADO"/>
    <m/>
    <s v="LEDESMA RODOLFO. FILARMONICA N"/>
    <s v="O. 1."/>
    <n v="1396"/>
    <m/>
    <s v="DE"/>
    <n v="441469.34"/>
    <n v="441469.34"/>
    <s v="1-9-60-90-003"/>
    <s v="3-1-45-12"/>
    <n v="0"/>
    <n v="0"/>
    <x v="471"/>
    <d v="1986-06-19T00:00:00"/>
    <x v="0"/>
  </r>
  <r>
    <n v="241"/>
    <s v="9.1 ELEMENTOS MUSICALES"/>
    <n v="1622"/>
    <s v="PARTITURAS"/>
    <n v="2623"/>
    <s v="USADO"/>
    <m/>
    <s v="GLUCK CHRISTO/CHE FARO. ORFEO "/>
    <s v="Y EURICIDE."/>
    <n v="139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24"/>
    <s v="USADO"/>
    <m/>
    <s v="PULIDO LUIS. LA MADREMONTE."/>
    <m/>
    <n v="1398"/>
    <m/>
    <s v="DE"/>
    <n v="1218.0899999999999"/>
    <n v="1218.0899999999999"/>
    <s v="1-9-60-90-003"/>
    <s v="3-1-45-12"/>
    <n v="0"/>
    <n v="0"/>
    <x v="423"/>
    <d v="1998-06-30T00:00:00"/>
    <x v="0"/>
  </r>
  <r>
    <n v="222"/>
    <s v="3.1 MUEBLES Y ENSERES"/>
    <n v="1238"/>
    <s v="SUPERFICIE"/>
    <n v="2625"/>
    <s v="USADO"/>
    <m/>
    <s v="SUPERFICIE COLOR WENGE"/>
    <m/>
    <n v="139889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238"/>
    <s v="SUPERFICIE"/>
    <n v="2626"/>
    <s v="USADO"/>
    <m/>
    <s v="SUPERFICIE COLOR WUENGE"/>
    <m/>
    <n v="139890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238"/>
    <s v="SUPERFICIE"/>
    <n v="2627"/>
    <s v="USADO"/>
    <m/>
    <s v="SUPERFICIE EN L  Y PEDESTAL  C"/>
    <s v="ON CAJONERA"/>
    <n v="139895"/>
    <m/>
    <s v="CC"/>
    <n v="235803.16"/>
    <n v="235803.16"/>
    <s v="5-1-11-15-002"/>
    <s v="5-1-11-14-003"/>
    <n v="0"/>
    <n v="0"/>
    <x v="609"/>
    <d v="1997-01-11T00:00:00"/>
    <x v="6"/>
  </r>
  <r>
    <n v="222"/>
    <s v="3.1 MUEBLES Y ENSERES"/>
    <n v="1238"/>
    <s v="SUPERFICIE"/>
    <n v="2628"/>
    <s v="USADO"/>
    <m/>
    <s v="SUPERFICIE EN L  Y PEDESTAL  C"/>
    <s v="ON CAJONERA"/>
    <n v="139896"/>
    <m/>
    <s v="CC"/>
    <n v="235803.16"/>
    <n v="235803.16"/>
    <s v="5-1-11-15-002"/>
    <s v="5-1-11-14-003"/>
    <n v="0"/>
    <n v="0"/>
    <x v="609"/>
    <d v="1997-01-11T00:00:00"/>
    <x v="6"/>
  </r>
  <r>
    <n v="222"/>
    <s v="3.1 MUEBLES Y ENSERES"/>
    <n v="1389"/>
    <s v="PANEL"/>
    <n v="2629"/>
    <s v="USADO"/>
    <m/>
    <s v="PANEL TIPO TECHO DE 2 X 1,20 M"/>
    <s v="TS."/>
    <n v="139897"/>
    <m/>
    <s v="CC"/>
    <n v="235803.16"/>
    <n v="235803.16"/>
    <s v="5-1-11-15-002"/>
    <s v="5-1-11-14-003"/>
    <n v="0"/>
    <n v="0"/>
    <x v="609"/>
    <d v="1997-01-11T00:00:00"/>
    <x v="1"/>
  </r>
  <r>
    <n v="241"/>
    <s v="9.1 ELEMENTOS MUSICALES"/>
    <n v="1622"/>
    <s v="PARTITURAS"/>
    <n v="2630"/>
    <s v="USADO"/>
    <m/>
    <s v="ALMEIDA JUAN. ZAKOPANE, VOZ Y "/>
    <s v="PIANO."/>
    <n v="1399"/>
    <m/>
    <s v="DE"/>
    <n v="1218.0899999999999"/>
    <n v="1218.0899999999999"/>
    <s v="1-9-60-90-003"/>
    <s v="3-1-45-12"/>
    <n v="0"/>
    <n v="0"/>
    <x v="423"/>
    <d v="1998-06-30T00:00:00"/>
    <x v="0"/>
  </r>
  <r>
    <n v="222"/>
    <s v="3.1 MUEBLES Y ENSERES"/>
    <n v="1238"/>
    <s v="SUPERFICIE"/>
    <n v="2631"/>
    <s v="USADO"/>
    <m/>
    <s v="SUPERFICIE EN L  Y PEDESTAL  C"/>
    <s v="ON CAJONERA"/>
    <n v="139900"/>
    <m/>
    <s v="CC"/>
    <n v="235803.16"/>
    <n v="235803.16"/>
    <s v="5-1-11-15-002"/>
    <s v="5-1-11-14-003"/>
    <n v="0"/>
    <n v="0"/>
    <x v="609"/>
    <d v="1997-01-11T00:00:00"/>
    <x v="6"/>
  </r>
  <r>
    <n v="222"/>
    <s v="3.1 MUEBLES Y ENSERES"/>
    <n v="1238"/>
    <s v="SUPERFICIE"/>
    <n v="2632"/>
    <s v="USADO"/>
    <m/>
    <s v="SUPERFICIE COLOR WUENGE"/>
    <m/>
    <n v="139904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238"/>
    <s v="SUPERFICIE"/>
    <n v="2633"/>
    <s v="USADO"/>
    <m/>
    <s v="SUPERFICIE SIN CAJONERA"/>
    <m/>
    <n v="139912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238"/>
    <s v="SUPERFICIE"/>
    <n v="2634"/>
    <s v="USADO"/>
    <m/>
    <s v="SUPLEMENTO DE 1 X2 COLOR NEGRO"/>
    <m/>
    <n v="139913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238"/>
    <s v="SUPERFICIE"/>
    <n v="2635"/>
    <s v="USADO"/>
    <m/>
    <s v="SUPERFICIE Y PEDESTAL CON CAJO"/>
    <s v="NERA"/>
    <n v="139916"/>
    <m/>
    <s v="CC"/>
    <n v="235803.16"/>
    <n v="235803.16"/>
    <s v="5-1-11-15-002"/>
    <s v="5-1-11-14-003"/>
    <n v="0"/>
    <n v="0"/>
    <x v="609"/>
    <d v="1997-01-11T00:00:00"/>
    <x v="6"/>
  </r>
  <r>
    <n v="222"/>
    <s v="3.1 MUEBLES Y ENSERES"/>
    <n v="1238"/>
    <s v="SUPERFICIE"/>
    <n v="2636"/>
    <s v="USADO"/>
    <m/>
    <s v="SUPERFICIE Y PEDESTAL CON CAJO"/>
    <s v="NERA"/>
    <n v="139917"/>
    <m/>
    <s v="CC"/>
    <n v="235803.16"/>
    <n v="235803.16"/>
    <s v="5-1-11-15-002"/>
    <s v="5-1-11-14-003"/>
    <n v="0"/>
    <n v="0"/>
    <x v="609"/>
    <d v="1997-01-11T00:00:00"/>
    <x v="6"/>
  </r>
  <r>
    <n v="222"/>
    <s v="3.1 MUEBLES Y ENSERES"/>
    <n v="1238"/>
    <s v="SUPERFICIE"/>
    <n v="2637"/>
    <s v="USADO"/>
    <m/>
    <s v="SUPERFICIE EN L Y PEDESTAL CON"/>
    <s v=" CAJONERA"/>
    <n v="139919"/>
    <m/>
    <s v="CC"/>
    <n v="235803.16"/>
    <n v="235803.16"/>
    <s v="5-1-11-15-002"/>
    <s v="5-1-11-14-003"/>
    <n v="0"/>
    <n v="0"/>
    <x v="609"/>
    <d v="1997-01-11T00:00:00"/>
    <x v="6"/>
  </r>
  <r>
    <n v="222"/>
    <s v="3.1 MUEBLES Y ENSERES"/>
    <n v="1238"/>
    <s v="SUPERFICIE"/>
    <n v="2638"/>
    <s v="USADO"/>
    <m/>
    <s v="SUPERFICIE Y PEDESTAL CON CAJO"/>
    <s v="NERA"/>
    <n v="139920"/>
    <m/>
    <s v="CC"/>
    <n v="154751.72"/>
    <n v="154751.72"/>
    <s v="5-1-11-15-002"/>
    <s v="5-1-11-14-003"/>
    <n v="0"/>
    <n v="0"/>
    <x v="610"/>
    <d v="1997-01-11T00:00:00"/>
    <x v="6"/>
  </r>
  <r>
    <n v="222"/>
    <s v="3.1 MUEBLES Y ENSERES"/>
    <n v="1238"/>
    <s v="SUPERFICIE"/>
    <n v="2639"/>
    <s v="USADO"/>
    <m/>
    <s v="SUPERFICIE Y PEDESTAL CON CAJO"/>
    <s v="NERA"/>
    <n v="139921"/>
    <m/>
    <s v="CC"/>
    <n v="154751.72"/>
    <n v="154751.72"/>
    <s v="5-1-11-15-002"/>
    <s v="5-1-11-14-003"/>
    <n v="0"/>
    <n v="0"/>
    <x v="610"/>
    <d v="1997-01-11T00:00:00"/>
    <x v="6"/>
  </r>
  <r>
    <n v="222"/>
    <s v="3.1 MUEBLES Y ENSERES"/>
    <n v="1238"/>
    <s v="SUPERFICIE"/>
    <n v="2640"/>
    <s v="USADO"/>
    <m/>
    <s v="SUPERFICIE COLOR MADERA"/>
    <m/>
    <n v="139923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165"/>
    <s v="MESA"/>
    <n v="2641"/>
    <s v="USADO"/>
    <m/>
    <s v="MESA AUXILIAR COLOR MADERA"/>
    <m/>
    <n v="139924"/>
    <m/>
    <s v="CC"/>
    <n v="45798.66"/>
    <n v="45798.66"/>
    <s v="5-1-11-15-002"/>
    <s v="5-1-11-14-003"/>
    <n v="0"/>
    <n v="0"/>
    <x v="611"/>
    <d v="1999-08-20T00:00:00"/>
    <x v="6"/>
  </r>
  <r>
    <n v="222"/>
    <s v="3.1 MUEBLES Y ENSERES"/>
    <n v="1238"/>
    <s v="SUPERFICIE"/>
    <n v="2642"/>
    <s v="USADO"/>
    <m/>
    <s v="SUPLEMENTO DE 1 X 2 EN MADERA "/>
    <s v="COLOR NEGRO."/>
    <n v="139925"/>
    <m/>
    <s v="CC"/>
    <n v="11142.08"/>
    <n v="11142.08"/>
    <s v="5-1-11-15-002"/>
    <s v="5-1-11-14-003"/>
    <n v="0"/>
    <n v="0"/>
    <x v="598"/>
    <d v="1997-01-11T00:00:00"/>
    <x v="6"/>
  </r>
  <r>
    <n v="222"/>
    <s v="3.1 MUEBLES Y ENSERES"/>
    <n v="1238"/>
    <s v="SUPERFICIE"/>
    <n v="2643"/>
    <s v="USADO"/>
    <m/>
    <s v="SUPERFICIE COLOR WUENGE"/>
    <m/>
    <n v="139928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238"/>
    <s v="SUPERFICIE"/>
    <n v="2644"/>
    <s v="USADO"/>
    <m/>
    <s v="SUPERFICIE COLOR WUENGE CON CA"/>
    <s v="JONERA"/>
    <n v="139929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238"/>
    <s v="SUPERFICIE"/>
    <n v="2645"/>
    <s v="USADO"/>
    <m/>
    <s v="SUPERFICIE"/>
    <m/>
    <n v="139935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238"/>
    <s v="SUPERFICIE"/>
    <n v="2646"/>
    <s v="USADO"/>
    <m/>
    <s v="SUPERFICIE DE WUENGE"/>
    <m/>
    <n v="139936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238"/>
    <s v="SUPERFICIE"/>
    <n v="2647"/>
    <s v="USADO"/>
    <m/>
    <s v="SUPERFICIE Y PEDESTAL SIN CAJO"/>
    <s v="NERA"/>
    <n v="139938"/>
    <m/>
    <s v="CC"/>
    <n v="154751.72"/>
    <n v="154751.72"/>
    <s v="5-1-11-15-002"/>
    <s v="5-1-11-14-003"/>
    <n v="0"/>
    <n v="0"/>
    <x v="610"/>
    <d v="1997-01-11T00:00:00"/>
    <x v="6"/>
  </r>
  <r>
    <n v="222"/>
    <s v="3.1 MUEBLES Y ENSERES"/>
    <n v="1238"/>
    <s v="SUPERFICIE"/>
    <n v="2648"/>
    <s v="USADO"/>
    <m/>
    <s v="SUPERFICIE SIN CAJONERA"/>
    <m/>
    <n v="139940"/>
    <m/>
    <s v="CC"/>
    <n v="100804.38"/>
    <n v="100804.38"/>
    <s v="5-1-11-15-002"/>
    <s v="5-1-11-14-003"/>
    <n v="0"/>
    <n v="0"/>
    <x v="612"/>
    <d v="1997-01-11T00:00:00"/>
    <x v="6"/>
  </r>
  <r>
    <n v="222"/>
    <s v="3.1 MUEBLES Y ENSERES"/>
    <n v="1238"/>
    <s v="SUPERFICIE"/>
    <n v="2649"/>
    <s v="USADO"/>
    <m/>
    <s v="SUPERFICIE"/>
    <m/>
    <n v="139943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010"/>
    <s v="ARCHIVADOR (FIJO O RODANTE)"/>
    <n v="2650"/>
    <s v="USADO"/>
    <m/>
    <s v="ARCHIVADOR DE 1 X 2 EN MADERA"/>
    <s v="COLOR NEGRO"/>
    <n v="139945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010"/>
    <s v="ARCHIVADOR (FIJO O RODANTE)"/>
    <n v="2651"/>
    <s v="USADO"/>
    <m/>
    <s v="ARCHIVADOR DE 3 GAVETAS"/>
    <m/>
    <n v="139948"/>
    <m/>
    <s v="CC"/>
    <n v="152056.65"/>
    <n v="152056.65"/>
    <s v="5-1-11-15-002"/>
    <s v="5-1-11-14-003"/>
    <n v="0"/>
    <n v="0"/>
    <x v="544"/>
    <d v="1997-01-11T00:00:00"/>
    <x v="6"/>
  </r>
  <r>
    <n v="222"/>
    <s v="3.1 MUEBLES Y ENSERES"/>
    <n v="1010"/>
    <s v="ARCHIVADOR (FIJO O RODANTE)"/>
    <n v="2652"/>
    <s v="USADO"/>
    <m/>
    <s v="ARCHIVADOR DE 1 X 3 COLOR NEGR"/>
    <s v="O"/>
    <n v="139950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010"/>
    <s v="ARCHIVADOR (FIJO O RODANTE)"/>
    <n v="2653"/>
    <s v="USADO"/>
    <m/>
    <s v="ARCHIVADOR DE 1 X 2 COLOR NEGR"/>
    <s v="O."/>
    <n v="139951"/>
    <m/>
    <s v="CC"/>
    <n v="152056.65"/>
    <n v="152056.65"/>
    <s v="5-1-11-15-002"/>
    <s v="5-1-11-14-003"/>
    <n v="0"/>
    <n v="0"/>
    <x v="544"/>
    <d v="1997-01-11T00:00:00"/>
    <x v="6"/>
  </r>
  <r>
    <n v="222"/>
    <s v="3.1 MUEBLES Y ENSERES"/>
    <n v="1238"/>
    <s v="SUPERFICIE"/>
    <n v="2654"/>
    <s v="USADO"/>
    <m/>
    <s v="SUPERFICIE"/>
    <m/>
    <n v="139957"/>
    <m/>
    <s v="CC"/>
    <n v="66865.600000000006"/>
    <n v="66865.600000000006"/>
    <s v="5-1-11-15-002"/>
    <s v="5-1-11-14-003"/>
    <n v="0"/>
    <n v="0"/>
    <x v="608"/>
    <d v="1997-01-11T00:00:00"/>
    <x v="6"/>
  </r>
  <r>
    <n v="222"/>
    <s v="3.1 MUEBLES Y ENSERES"/>
    <n v="1010"/>
    <s v="ARCHIVADOR (FIJO O RODANTE)"/>
    <n v="2655"/>
    <s v="USADO"/>
    <m/>
    <s v="ARCHIVADOR 1 X 2   COLOR NEGRO"/>
    <s v="."/>
    <n v="139959"/>
    <m/>
    <s v="CC"/>
    <n v="152056.65"/>
    <n v="152056.65"/>
    <s v="5-1-11-15-002"/>
    <s v="5-1-11-14-003"/>
    <n v="0"/>
    <n v="0"/>
    <x v="544"/>
    <d v="1997-01-11T00:00:00"/>
    <x v="6"/>
  </r>
  <r>
    <n v="241"/>
    <s v="9.1 ELEMENTOS MUSICALES"/>
    <n v="1622"/>
    <s v="PARTITURAS"/>
    <n v="2656"/>
    <s v="USADO"/>
    <m/>
    <s v="PULIDO LUIS. CONCIERTO FLAUTA "/>
    <s v="Y ORQUESTA."/>
    <n v="140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57"/>
    <s v="USADO"/>
    <m/>
    <s v="STRAUSS JOHANN. EL MURCIELAGO "/>
    <s v="OBERTURA"/>
    <n v="1401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2658"/>
    <s v="USADO"/>
    <m/>
    <s v="PULIDO LUIS. CREPITACIONES."/>
    <m/>
    <n v="140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59"/>
    <s v="USADO"/>
    <m/>
    <s v="BETANCOURT GERARDO. RONDO ELEG"/>
    <s v="IACO. PASILLO."/>
    <n v="140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60"/>
    <s v="USADO"/>
    <m/>
    <s v="RETANECOURT GERARDO. SUITE TER"/>
    <s v="RIGENA. OP. 7."/>
    <n v="140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61"/>
    <s v="USADO"/>
    <m/>
    <s v="MUSICA PARA PIANO. BETANCOURT "/>
    <s v="GERARDO."/>
    <n v="140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62"/>
    <s v="USADO"/>
    <m/>
    <s v="PROKOFIEV SERGEI. SINFONIA NO."/>
    <s v=" 2. OP 40."/>
    <n v="1406"/>
    <m/>
    <s v="DE"/>
    <n v="189932.79999999999"/>
    <n v="189932.79999999999"/>
    <s v="1-9-60-90-003"/>
    <s v="3-1-45-12"/>
    <n v="0"/>
    <n v="0"/>
    <x v="587"/>
    <d v="1987-04-27T00:00:00"/>
    <x v="0"/>
  </r>
  <r>
    <n v="241"/>
    <s v="9.1 ELEMENTOS MUSICALES"/>
    <n v="1622"/>
    <s v="PARTITURAS"/>
    <n v="2663"/>
    <s v="USADO"/>
    <m/>
    <s v="PROKOFIEV SERGEI. SINFONIA NO."/>
    <s v=" 3. OP 44."/>
    <n v="1407"/>
    <m/>
    <s v="DE"/>
    <n v="189932.79999999999"/>
    <n v="189932.79999999999"/>
    <s v="1-9-60-90-003"/>
    <s v="3-1-45-12"/>
    <n v="0"/>
    <n v="0"/>
    <x v="587"/>
    <d v="1987-04-27T00:00:00"/>
    <x v="0"/>
  </r>
  <r>
    <n v="241"/>
    <s v="9.1 ELEMENTOS MUSICALES"/>
    <n v="1622"/>
    <s v="PARTITURAS"/>
    <n v="2664"/>
    <s v="USADO"/>
    <m/>
    <s v="PROKOFIEV SERGEI. SINFONIA NO."/>
    <s v=" 4.OP 112."/>
    <n v="1408"/>
    <m/>
    <s v="DE"/>
    <n v="189932.79999999999"/>
    <n v="189932.79999999999"/>
    <s v="1-9-60-90-003"/>
    <s v="3-1-45-12"/>
    <n v="0"/>
    <n v="0"/>
    <x v="587"/>
    <d v="1987-04-27T00:00:00"/>
    <x v="0"/>
  </r>
  <r>
    <n v="241"/>
    <s v="9.1 ELEMENTOS MUSICALES"/>
    <n v="1622"/>
    <s v="PARTITURAS"/>
    <n v="2665"/>
    <s v="USADO"/>
    <m/>
    <s v="WADEJOHN/VELASQUEZ ARMANDO. AD"/>
    <s v="ESTES FIDELES."/>
    <n v="1409"/>
    <m/>
    <s v="DE"/>
    <n v="441469.34"/>
    <n v="441469.34"/>
    <s v="1-9-60-90-003"/>
    <s v="3-1-45-12"/>
    <n v="0"/>
    <n v="0"/>
    <x v="471"/>
    <d v="1987-10-08T00:00:00"/>
    <x v="0"/>
  </r>
  <r>
    <n v="241"/>
    <s v="9.1 ELEMENTOS MUSICALES"/>
    <n v="1622"/>
    <s v="PARTITURAS"/>
    <n v="2666"/>
    <s v="USADO"/>
    <m/>
    <s v="VELASQUEZ ARMANDO. OBERTURA AN"/>
    <s v="DINA."/>
    <n v="1410"/>
    <m/>
    <s v="DE"/>
    <n v="1315578.53"/>
    <n v="1315578.53"/>
    <s v="1-9-60-90-003"/>
    <s v="3-1-45-12"/>
    <n v="0"/>
    <n v="0"/>
    <x v="604"/>
    <d v="1987-10-01T00:00:00"/>
    <x v="0"/>
  </r>
  <r>
    <n v="241"/>
    <s v="9.1 ELEMENTOS MUSICALES"/>
    <n v="1622"/>
    <s v="PARTITURAS"/>
    <n v="2667"/>
    <s v="USADO"/>
    <m/>
    <s v="BRICEÐO ARNULFO. HIMNO A BOGOT"/>
    <s v="┴ 450 AÐOS."/>
    <n v="141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68"/>
    <s v="USADO"/>
    <m/>
    <s v="PROKOFIEV SERGEI. SINFONIA NO."/>
    <s v=" 7. OP 131."/>
    <n v="1412"/>
    <m/>
    <s v="DE"/>
    <n v="189932.79999999999"/>
    <n v="189932.79999999999"/>
    <s v="1-9-60-90-003"/>
    <s v="3-1-45-12"/>
    <n v="0"/>
    <n v="0"/>
    <x v="587"/>
    <d v="1987-04-27T00:00:00"/>
    <x v="0"/>
  </r>
  <r>
    <n v="225"/>
    <s v="4.2 EQUIPO DE COMPUTACION"/>
    <n v="1629"/>
    <s v="PARLANTE"/>
    <n v="2669"/>
    <s v="USADO"/>
    <m/>
    <s v="PARLANTE JBL PLATINUM"/>
    <m/>
    <n v="141261"/>
    <m/>
    <s v="CC"/>
    <n v="46200"/>
    <n v="46200"/>
    <s v="5-1-11-15-004"/>
    <s v="5-1-11-14-004"/>
    <n v="0"/>
    <n v="0"/>
    <x v="613"/>
    <d v="2001-06-15T00:00:00"/>
    <x v="3"/>
  </r>
  <r>
    <n v="225"/>
    <s v="4.2 EQUIPO DE COMPUTACION"/>
    <n v="1629"/>
    <s v="PARLANTE"/>
    <n v="2670"/>
    <s v="USADO"/>
    <m/>
    <s v="PARLANTE JBL PLATINUM"/>
    <m/>
    <n v="141262"/>
    <m/>
    <s v="CC"/>
    <n v="46200"/>
    <n v="46200"/>
    <s v="5-1-11-15-004"/>
    <s v="5-1-11-14-004"/>
    <n v="0"/>
    <n v="0"/>
    <x v="613"/>
    <d v="2001-06-15T00:00:00"/>
    <x v="3"/>
  </r>
  <r>
    <n v="241"/>
    <s v="9.1 ELEMENTOS MUSICALES"/>
    <n v="1622"/>
    <s v="PARTITURAS"/>
    <n v="2671"/>
    <s v="USADO"/>
    <m/>
    <s v="MOZART WOLFGANG. CONCIERTO VIO"/>
    <s v="LIN NO. 6 K 268."/>
    <n v="141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72"/>
    <s v="USADO"/>
    <m/>
    <s v="MOZART WOLFGANG. CONCIERTO PAR"/>
    <s v="A VIOLIN NO. 7,. K 271A."/>
    <n v="1414"/>
    <m/>
    <s v="DE"/>
    <n v="366799.14"/>
    <n v="366799.14"/>
    <s v="1-9-60-90-003"/>
    <s v="3-1-45-12"/>
    <n v="0"/>
    <n v="0"/>
    <x v="614"/>
    <d v="1988-03-25T00:00:00"/>
    <x v="0"/>
  </r>
  <r>
    <n v="241"/>
    <s v="9.1 ELEMENTOS MUSICALES"/>
    <n v="1622"/>
    <s v="PARTITURAS"/>
    <n v="2673"/>
    <s v="USADO"/>
    <m/>
    <s v="MOZART WOLFGANG. CONCIERTO PAR"/>
    <s v="A VIOLIN NO. 2,. K 211."/>
    <n v="141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74"/>
    <s v="USADO"/>
    <m/>
    <s v="GILLESPI DISSY Y CHANO. MANTEC"/>
    <s v="A."/>
    <n v="1416"/>
    <m/>
    <s v="DE"/>
    <n v="373041.55"/>
    <n v="373041.55"/>
    <s v="1-9-60-90-003"/>
    <s v="3-1-45-12"/>
    <n v="0"/>
    <n v="0"/>
    <x v="615"/>
    <d v="1988-03-25T00:00:00"/>
    <x v="0"/>
  </r>
  <r>
    <n v="241"/>
    <s v="9.1 ELEMENTOS MUSICALES"/>
    <n v="1622"/>
    <s v="PARTITURAS"/>
    <n v="2675"/>
    <s v="USADO"/>
    <m/>
    <s v="LEVINE MAR. SHEILA. SALSA."/>
    <m/>
    <n v="1417"/>
    <m/>
    <s v="DE"/>
    <n v="108793.95"/>
    <n v="108793.95"/>
    <s v="1-9-60-90-003"/>
    <s v="3-1-45-12"/>
    <n v="0"/>
    <n v="0"/>
    <x v="616"/>
    <d v="1998-03-25T00:00:00"/>
    <x v="0"/>
  </r>
  <r>
    <n v="241"/>
    <s v="9.1 ELEMENTOS MUSICALES"/>
    <n v="1622"/>
    <s v="PARTITURAS"/>
    <n v="2676"/>
    <s v="USADO"/>
    <m/>
    <s v="TYNERL MACCOY/FADUL JORGE. PAS"/>
    <s v="SION DANCE."/>
    <n v="1418"/>
    <m/>
    <s v="DE"/>
    <n v="381871.04"/>
    <n v="381871.04"/>
    <s v="1-9-60-90-003"/>
    <s v="3-1-45-12"/>
    <n v="0"/>
    <n v="0"/>
    <x v="617"/>
    <d v="1987-11-11T00:00:00"/>
    <x v="0"/>
  </r>
  <r>
    <n v="241"/>
    <s v="9.1 ELEMENTOS MUSICALES"/>
    <n v="1622"/>
    <s v="PARTITURAS"/>
    <n v="2677"/>
    <s v="USADO"/>
    <m/>
    <s v="THIELMANS TOUTS./FADUL EMILIO."/>
    <s v=" BLUESSETTE."/>
    <n v="1419"/>
    <m/>
    <s v="DE"/>
    <n v="399529.79"/>
    <n v="399529.79"/>
    <s v="1-9-60-90-003"/>
    <s v="3-1-45-12"/>
    <n v="0"/>
    <n v="0"/>
    <x v="618"/>
    <d v="1987-11-11T00:00:00"/>
    <x v="0"/>
  </r>
  <r>
    <n v="241"/>
    <s v="9.1 ELEMENTOS MUSICALES"/>
    <n v="1622"/>
    <s v="PARTITURAS"/>
    <n v="2678"/>
    <s v="USADO"/>
    <m/>
    <s v="MOZART WOLFGANG. ADAGIO VIOLIN"/>
    <s v=" Y ORQUESTA K 261."/>
    <n v="142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79"/>
    <s v="USADO"/>
    <m/>
    <s v="MOZART WOLFGANG. RONDO PARA VI"/>
    <s v="OLIN Y ORQUESTA K 273."/>
    <n v="142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80"/>
    <s v="USADO"/>
    <m/>
    <s v="MOZART WOLFGANG. CONCIERTO VIO"/>
    <s v="LIN K 207."/>
    <n v="142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81"/>
    <s v="USADO"/>
    <m/>
    <s v="MORENO TORROBA. SONATINA GUITA"/>
    <s v="RRA Y ORQUESTA."/>
    <n v="142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82"/>
    <s v="USADO"/>
    <m/>
    <s v="ROSSINI GIOACHINO. SONATA 1 SO"/>
    <s v="L MAYOR CUERDA."/>
    <n v="142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83"/>
    <s v="USADO"/>
    <m/>
    <s v="ROSSINI GIOACHINO. SONATA II C"/>
    <s v="UERDAS."/>
    <n v="142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84"/>
    <s v="USADO"/>
    <m/>
    <s v="ROSSINI GIOACHINO. SONATA IV C"/>
    <s v="UERDAS."/>
    <n v="142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85"/>
    <s v="USADO"/>
    <m/>
    <s v="ROSSINI GIOACHINO. SONATA V CU"/>
    <s v="ERDAS."/>
    <n v="142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86"/>
    <s v="USADO"/>
    <m/>
    <s v="ROSSINI GIOCHINO. SONATA VI CU"/>
    <s v="ERDAS."/>
    <n v="142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87"/>
    <s v="USADO"/>
    <m/>
    <s v="MARCELLO BENEDETTO. SONATAS CH"/>
    <s v="ELO Y PIANO."/>
    <n v="142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88"/>
    <s v="USADO"/>
    <m/>
    <s v="SCHUBERT FRANZ. OBERTURA DO ME"/>
    <s v="NOR, CUERDAS."/>
    <n v="143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89"/>
    <s v="USADO"/>
    <m/>
    <s v="BARBER SAMUEL. SERENATA OPUS 1"/>
    <s v=" PARA CUERDAS."/>
    <n v="143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90"/>
    <s v="USADO"/>
    <m/>
    <s v="LOCKE MATTEW. SUITE NO. 2., PA"/>
    <s v="RA CUERDAS."/>
    <n v="143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91"/>
    <s v="USADO"/>
    <m/>
    <s v="LISZT FRANZ. VALS MEFISTO, 2 E"/>
    <s v="PISODIOS, FAUSTO."/>
    <n v="143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92"/>
    <s v="USADO"/>
    <m/>
    <s v="GINASTERRA ALBERTO. DANZAS DEL"/>
    <s v=" BALLET  ESTACIA."/>
    <n v="1434"/>
    <m/>
    <s v="DE"/>
    <n v="983371.77"/>
    <n v="983371.77"/>
    <s v="1-9-60-90-003"/>
    <s v="3-1-45-12"/>
    <n v="0"/>
    <n v="0"/>
    <x v="619"/>
    <d v="1995-08-30T00:00:00"/>
    <x v="0"/>
  </r>
  <r>
    <n v="241"/>
    <s v="9.1 ELEMENTOS MUSICALES"/>
    <n v="1622"/>
    <s v="PARTITURAS"/>
    <n v="2693"/>
    <s v="USADO"/>
    <m/>
    <s v="STRAUSS RICHARD. ASI HABLO ZAR"/>
    <s v="ATUSTRA."/>
    <n v="143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94"/>
    <s v="USADO"/>
    <m/>
    <s v="RAVEL MAURICE. ALBORADA DEL GR"/>
    <s v="ACIOSO."/>
    <n v="143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95"/>
    <s v="USADO"/>
    <m/>
    <s v="FIGUEROA LUIS. CANCIONES VOZ Y"/>
    <s v=" ORQUESTA."/>
    <n v="143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96"/>
    <s v="USADO"/>
    <m/>
    <s v="GOULD  MARTON. SINFONIETA LATI"/>
    <s v="NOAMERICANA."/>
    <n v="143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97"/>
    <s v="USADO"/>
    <m/>
    <s v="LARSSIB LARS ERIK. CONCERTINO "/>
    <s v="NO. 7. OPUS 45."/>
    <n v="143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98"/>
    <s v="USADO"/>
    <m/>
    <s v="LOEWE FREDERIC. GIGI SELECCION"/>
    <s v="ES PARA ORQUESTA."/>
    <n v="144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699"/>
    <s v="USADO"/>
    <m/>
    <s v="BRITTEM BENJAMIN. LES ILLUMINA"/>
    <s v="TION OP. 18."/>
    <n v="144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00"/>
    <s v="USADO"/>
    <m/>
    <s v="HAYDN JOSEPH. SINFONIA NO. 99."/>
    <s v=" EN FA MAYOR."/>
    <n v="1442"/>
    <m/>
    <s v="DE"/>
    <n v="66220.289999999994"/>
    <n v="66220.289999999994"/>
    <s v="1-9-60-90-003"/>
    <s v="3-1-45-12"/>
    <n v="0"/>
    <n v="0"/>
    <x v="503"/>
    <d v="1987-03-30T00:00:00"/>
    <x v="0"/>
  </r>
  <r>
    <n v="241"/>
    <s v="9.1 ELEMENTOS MUSICALES"/>
    <n v="1622"/>
    <s v="PARTITURAS"/>
    <n v="2701"/>
    <s v="USADO"/>
    <m/>
    <s v="HAYDN JOSEPH. SINFONIA NO. 102"/>
    <s v=" EN SI MAYOR."/>
    <n v="1443"/>
    <m/>
    <s v="DE"/>
    <n v="66220.289999999994"/>
    <n v="66220.289999999994"/>
    <s v="1-9-60-90-003"/>
    <s v="3-1-45-12"/>
    <n v="0"/>
    <n v="0"/>
    <x v="503"/>
    <d v="1987-03-30T00:00:00"/>
    <x v="0"/>
  </r>
  <r>
    <n v="241"/>
    <s v="9.1 ELEMENTOS MUSICALES"/>
    <n v="1622"/>
    <s v="PARTITURAS"/>
    <n v="2702"/>
    <s v="USADO"/>
    <m/>
    <s v="TELEMAN GEORG. SONATA FA MENOR"/>
    <s v="."/>
    <n v="144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03"/>
    <s v="USADO"/>
    <m/>
    <s v="MOZART WOLFGANG. CONCIERTO PIA"/>
    <s v="NO Y ORQUESTA K 503."/>
    <n v="144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04"/>
    <s v="USADO"/>
    <m/>
    <s v="BRICEÐO ARNULFO/PINZON JESUS. "/>
    <s v="HIMNO EMPRESA DE TELEFONOS.BRI"/>
    <n v="1446"/>
    <m/>
    <s v="DE"/>
    <n v="88293.9"/>
    <n v="88293.9"/>
    <s v="1-9-60-90-003"/>
    <s v="3-1-45-12"/>
    <n v="0"/>
    <n v="0"/>
    <x v="500"/>
    <d v="1988-07-11T00:00:00"/>
    <x v="0"/>
  </r>
  <r>
    <n v="241"/>
    <s v="9.1 ELEMENTOS MUSICALES"/>
    <n v="1622"/>
    <s v="PARTITURAS"/>
    <n v="2705"/>
    <s v="USADO"/>
    <m/>
    <s v="DEBUSSY CLAUDE. JEUX, ORQUESTA"/>
    <s v="."/>
    <n v="144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06"/>
    <s v="USADO"/>
    <m/>
    <s v="STRAUSS JOHANN. EL MURCIELAGO."/>
    <s v=" OPERETA."/>
    <n v="1448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2707"/>
    <s v="USADO"/>
    <m/>
    <s v="SARMIENTOS JORGE. TRES ESTAMPA"/>
    <s v="S DE POPOL VULCH. SARMIENTOS J"/>
    <n v="1449"/>
    <m/>
    <s v="DE"/>
    <n v="956884.67"/>
    <n v="956884.67"/>
    <s v="1-9-60-90-003"/>
    <s v="3-1-45-12"/>
    <n v="0"/>
    <n v="0"/>
    <x v="620"/>
    <d v="1987-10-22T00:00:00"/>
    <x v="0"/>
  </r>
  <r>
    <n v="241"/>
    <s v="9.1 ELEMENTOS MUSICALES"/>
    <n v="1622"/>
    <s v="PARTITURAS"/>
    <n v="2708"/>
    <s v="USADO"/>
    <m/>
    <s v="RESPIGUI OTTORINO. LOS PINOS D"/>
    <s v="E ROMA."/>
    <n v="1450"/>
    <m/>
    <s v="DE"/>
    <n v="859011.41"/>
    <n v="859011.41"/>
    <s v="1-9-60-90-003"/>
    <s v="3-1-45-12"/>
    <n v="0"/>
    <n v="0"/>
    <x v="621"/>
    <d v="1996-08-26T00:00:00"/>
    <x v="0"/>
  </r>
  <r>
    <n v="241"/>
    <s v="9.1 ELEMENTOS MUSICALES"/>
    <n v="1622"/>
    <s v="PARTITURAS"/>
    <n v="2709"/>
    <s v="USADO"/>
    <m/>
    <s v="ANONIMO/PINZON JESUS. A LA NAN"/>
    <s v="ITA NANA"/>
    <n v="1451"/>
    <m/>
    <s v="DE"/>
    <n v="77257.2"/>
    <n v="77257.2"/>
    <s v="1-9-60-90-003"/>
    <s v="3-1-45-12"/>
    <n v="0"/>
    <n v="0"/>
    <x v="622"/>
    <d v="1988-03-25T00:00:00"/>
    <x v="0"/>
  </r>
  <r>
    <n v="241"/>
    <s v="9.1 ELEMENTOS MUSICALES"/>
    <n v="1622"/>
    <s v="PARTITURAS"/>
    <n v="2710"/>
    <s v="USADO"/>
    <m/>
    <s v="GRUBER FRANK/PINZON JESUS. NOC"/>
    <s v="HE DE PAZ."/>
    <n v="1452"/>
    <m/>
    <s v="DE"/>
    <n v="91604.85"/>
    <n v="91604.85"/>
    <s v="1-9-60-90-003"/>
    <s v="3-1-45-12"/>
    <n v="0"/>
    <n v="0"/>
    <x v="623"/>
    <d v="1989-02-10T00:00:00"/>
    <x v="0"/>
  </r>
  <r>
    <n v="241"/>
    <s v="9.1 ELEMENTOS MUSICALES"/>
    <n v="1622"/>
    <s v="PARTITURAS"/>
    <n v="2711"/>
    <s v="USADO"/>
    <m/>
    <s v="ANËNIMO/VELASQUEZ ARMANDO.TUTA"/>
    <s v="INA. VILLANCICO"/>
    <n v="1453"/>
    <m/>
    <s v="DE"/>
    <n v="441469.34"/>
    <n v="441469.34"/>
    <s v="1-9-60-90-003"/>
    <s v="3-1-45-12"/>
    <n v="0"/>
    <n v="0"/>
    <x v="471"/>
    <d v="1987-12-11T00:00:00"/>
    <x v="0"/>
  </r>
  <r>
    <n v="241"/>
    <s v="9.1 ELEMENTOS MUSICALES"/>
    <n v="1622"/>
    <s v="PARTITURAS"/>
    <n v="2712"/>
    <s v="USADO"/>
    <m/>
    <s v="ANËNIMO/VELASQUEZ ARMANDO. ANG"/>
    <s v="ELES CANTANDO ESTAN"/>
    <n v="1454"/>
    <m/>
    <s v="DE"/>
    <n v="441469.34"/>
    <n v="441469.34"/>
    <s v="1-9-60-90-003"/>
    <s v="3-1-45-12"/>
    <n v="0"/>
    <n v="0"/>
    <x v="471"/>
    <d v="1987-11-18T00:00:00"/>
    <x v="0"/>
  </r>
  <r>
    <n v="241"/>
    <s v="9.1 ELEMENTOS MUSICALES"/>
    <n v="1622"/>
    <s v="PARTITURAS"/>
    <n v="2713"/>
    <s v="USADO"/>
    <m/>
    <s v="BRICEÐO ARNULFO/PINZON JES┌S. "/>
    <s v="SUEÐO DE NAVIDAD."/>
    <n v="1455"/>
    <m/>
    <s v="DE"/>
    <n v="92708.64"/>
    <n v="92708.64"/>
    <s v="1-9-60-90-003"/>
    <s v="3-1-45-12"/>
    <n v="0"/>
    <n v="0"/>
    <x v="624"/>
    <d v="1989-02-10T00:00:00"/>
    <x v="0"/>
  </r>
  <r>
    <n v="241"/>
    <s v="9.1 ELEMENTOS MUSICALES"/>
    <n v="1622"/>
    <s v="PARTITURAS"/>
    <n v="2714"/>
    <s v="USADO"/>
    <m/>
    <s v="BRICEÐO ARNULFO. VILLANCICO CO"/>
    <s v="LOMBIANO."/>
    <n v="1456"/>
    <m/>
    <s v="DE"/>
    <n v="92708.64"/>
    <n v="92708.64"/>
    <s v="1-9-60-90-003"/>
    <s v="3-1-45-12"/>
    <n v="0"/>
    <n v="0"/>
    <x v="624"/>
    <d v="1986-12-22T00:00:00"/>
    <x v="0"/>
  </r>
  <r>
    <n v="241"/>
    <s v="9.1 ELEMENTOS MUSICALES"/>
    <n v="1622"/>
    <s v="PARTITURAS"/>
    <n v="2715"/>
    <s v="USADO"/>
    <m/>
    <s v="BRICEÐO ARNULFO. BUN ZABADA."/>
    <m/>
    <n v="1457"/>
    <m/>
    <s v="DE"/>
    <n v="32189.97"/>
    <n v="32189.97"/>
    <s v="1-9-60-90-003"/>
    <s v="3-1-45-12"/>
    <n v="0"/>
    <n v="0"/>
    <x v="625"/>
    <d v="1996-12-22T00:00:00"/>
    <x v="0"/>
  </r>
  <r>
    <n v="241"/>
    <s v="9.1 ELEMENTOS MUSICALES"/>
    <n v="1622"/>
    <s v="PARTITURAS"/>
    <n v="2716"/>
    <s v="USADO"/>
    <m/>
    <s v="ANËNIMO/PINZËN JESUS. DONDE SE"/>
    <s v="RA PASTORES"/>
    <n v="1458"/>
    <m/>
    <s v="DE"/>
    <n v="136855.44"/>
    <n v="136855.44"/>
    <s v="1-9-60-90-003"/>
    <s v="3-1-45-12"/>
    <n v="0"/>
    <n v="0"/>
    <x v="626"/>
    <d v="1989-02-10T00:00:00"/>
    <x v="0"/>
  </r>
  <r>
    <n v="241"/>
    <s v="9.1 ELEMENTOS MUSICALES"/>
    <n v="1622"/>
    <s v="PARTITURAS"/>
    <n v="2717"/>
    <s v="USADO"/>
    <m/>
    <s v="ANËNIMO/VELASQUEZ  ARMANDO. CA"/>
    <s v="MPANAS"/>
    <n v="1459"/>
    <m/>
    <s v="DE"/>
    <n v="441469.34"/>
    <n v="441469.34"/>
    <s v="1-9-60-90-003"/>
    <s v="3-1-45-12"/>
    <n v="0"/>
    <n v="0"/>
    <x v="471"/>
    <d v="1987-12-11T00:00:00"/>
    <x v="0"/>
  </r>
  <r>
    <n v="241"/>
    <s v="9.1 ELEMENTOS MUSICALES"/>
    <n v="1622"/>
    <s v="PARTITURAS"/>
    <n v="2718"/>
    <s v="USADO"/>
    <m/>
    <s v="STRAVINSKY IGOR. CONSAGRACION "/>
    <s v="DE LA PRIMAVERA."/>
    <n v="1460"/>
    <m/>
    <s v="DE"/>
    <n v="59024.43"/>
    <n v="59024.43"/>
    <s v="1-9-60-90-003"/>
    <s v="3-1-45-12"/>
    <n v="0"/>
    <n v="0"/>
    <x v="627"/>
    <d v="1988-07-11T00:00:00"/>
    <x v="0"/>
  </r>
  <r>
    <n v="241"/>
    <s v="9.1 ELEMENTOS MUSICALES"/>
    <n v="1622"/>
    <s v="PARTITURAS"/>
    <n v="2719"/>
    <s v="USADO"/>
    <m/>
    <s v="HUMMEL JOHANN. POTPURRI PARA V"/>
    <s v="IOLA."/>
    <n v="146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20"/>
    <s v="USADO"/>
    <m/>
    <s v="VARIOS. CANTANDO A GUILLEN, VO"/>
    <s v="Z Y PIANO."/>
    <n v="146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21"/>
    <s v="USADO"/>
    <m/>
    <s v="GUASTAVINO CARLOS/YEPES GUSTAV"/>
    <s v="O. ARROZ CON LECHE."/>
    <n v="1463"/>
    <m/>
    <s v="DE"/>
    <n v="55183.74"/>
    <n v="55183.74"/>
    <s v="1-9-60-90-003"/>
    <s v="3-1-45-12"/>
    <n v="0"/>
    <n v="0"/>
    <x v="628"/>
    <d v="1988-07-11T00:00:00"/>
    <x v="0"/>
  </r>
  <r>
    <n v="241"/>
    <s v="9.1 ELEMENTOS MUSICALES"/>
    <n v="1622"/>
    <s v="PARTITURAS"/>
    <n v="2722"/>
    <s v="USADO"/>
    <m/>
    <s v="LEËN CARDONA/FAUL JORGE. OFREN"/>
    <s v="DA.PASILLO."/>
    <n v="1464"/>
    <m/>
    <s v="DE"/>
    <n v="52976.23"/>
    <n v="52976.23"/>
    <s v="1-9-60-90-003"/>
    <s v="3-1-45-12"/>
    <n v="0"/>
    <n v="0"/>
    <x v="64"/>
    <d v="1988-03-25T00:00:00"/>
    <x v="0"/>
  </r>
  <r>
    <n v="241"/>
    <s v="9.1 ELEMENTOS MUSICALES"/>
    <n v="1622"/>
    <s v="PARTITURAS"/>
    <n v="2723"/>
    <s v="USADO"/>
    <m/>
    <s v="PINZËN JOS╔ MARIA/VELASQUEZ AR"/>
    <s v="MANDO. AY QUE LINDO."/>
    <n v="1465"/>
    <m/>
    <s v="DE"/>
    <n v="167758.31"/>
    <n v="167758.31"/>
    <s v="1-9-60-90-003"/>
    <s v="3-1-45-12"/>
    <n v="0"/>
    <n v="0"/>
    <x v="629"/>
    <d v="1988-03-25T00:00:00"/>
    <x v="0"/>
  </r>
  <r>
    <n v="241"/>
    <s v="9.1 ELEMENTOS MUSICALES"/>
    <n v="1622"/>
    <s v="PARTITURAS"/>
    <n v="2724"/>
    <s v="USADO"/>
    <m/>
    <s v="SMETANA BEDRICH. LA NOVIA VEND"/>
    <s v="IDA. POLKA."/>
    <n v="146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25"/>
    <s v="USADO"/>
    <m/>
    <s v="PROKOFIEV LUGEI. ROMEO Y JULIE"/>
    <s v="TA. SUITE NO. 1."/>
    <n v="146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26"/>
    <s v="USADO"/>
    <m/>
    <s v="CHAIKOSKY PETER. OBERTURA 1812"/>
    <s v="."/>
    <n v="1468"/>
    <m/>
    <s v="DE"/>
    <n v="184045.19"/>
    <n v="184045.19"/>
    <s v="1-9-60-90-003"/>
    <s v="3-1-45-12"/>
    <n v="0"/>
    <n v="0"/>
    <x v="630"/>
    <d v="1997-04-16T00:00:00"/>
    <x v="0"/>
  </r>
  <r>
    <n v="241"/>
    <s v="9.1 ELEMENTOS MUSICALES"/>
    <n v="1622"/>
    <s v="PARTITURAS"/>
    <n v="2727"/>
    <s v="USADO"/>
    <m/>
    <s v="TUCCI TERIG/MACIAS PEDRO. EDEL"/>
    <s v="MA."/>
    <n v="1469"/>
    <m/>
    <s v="DE"/>
    <n v="529763.21"/>
    <n v="529763.21"/>
    <s v="1-9-60-90-003"/>
    <s v="3-1-45-12"/>
    <n v="0"/>
    <n v="0"/>
    <x v="453"/>
    <d v="1988-05-23T00:00:00"/>
    <x v="0"/>
  </r>
  <r>
    <n v="225"/>
    <s v="4.2 EQUIPO DE COMPUTACION"/>
    <n v="1629"/>
    <s v="PARLANTE"/>
    <n v="2728"/>
    <s v="USADO"/>
    <m/>
    <s v="PARLANTE (CPU. 46915)"/>
    <m/>
    <n v="146919"/>
    <m/>
    <s v="CC"/>
    <n v="20000"/>
    <n v="20000"/>
    <s v="5-1-11-15-004"/>
    <s v="5-1-11-14-004"/>
    <n v="0"/>
    <n v="0"/>
    <x v="631"/>
    <d v="2003-04-11T00:00:00"/>
    <x v="3"/>
  </r>
  <r>
    <n v="225"/>
    <s v="4.2 EQUIPO DE COMPUTACION"/>
    <n v="1629"/>
    <s v="PARLANTE"/>
    <n v="2729"/>
    <s v="USADO"/>
    <m/>
    <s v="PARLANTE (CPU. 46915)"/>
    <m/>
    <n v="146920"/>
    <m/>
    <s v="CC"/>
    <n v="20000"/>
    <n v="20000"/>
    <s v="5-1-11-15-004"/>
    <s v="5-1-11-14-004"/>
    <n v="0"/>
    <n v="0"/>
    <x v="631"/>
    <d v="2003-04-11T00:00:00"/>
    <x v="3"/>
  </r>
  <r>
    <n v="241"/>
    <s v="9.1 ELEMENTOS MUSICALES"/>
    <n v="1622"/>
    <s v="PARTITURAS"/>
    <n v="2730"/>
    <s v="USADO"/>
    <m/>
    <s v="VARIOS. R KREUTZER. 20 ESTUDIO"/>
    <s v="S R. EJERCICIOS."/>
    <n v="1470"/>
    <m/>
    <s v="DE"/>
    <n v="1218.0899999999999"/>
    <n v="1218.0899999999999"/>
    <s v="1-9-60-90-003"/>
    <s v="3-1-45-12"/>
    <n v="0"/>
    <n v="0"/>
    <x v="423"/>
    <d v="1998-06-30T00:00:00"/>
    <x v="0"/>
  </r>
  <r>
    <n v="225"/>
    <s v="4.2 EQUIPO DE COMPUTACION"/>
    <n v="1629"/>
    <s v="PARLANTE"/>
    <n v="2731"/>
    <s v="USADO"/>
    <m/>
    <s v="PARLANTE"/>
    <m/>
    <n v="147044"/>
    <m/>
    <s v="CC"/>
    <n v="20000"/>
    <n v="20000"/>
    <s v="5-1-11-15-004"/>
    <s v="5-1-11-14-004"/>
    <n v="0"/>
    <n v="0"/>
    <x v="631"/>
    <d v="2003-05-09T00:00:00"/>
    <x v="3"/>
  </r>
  <r>
    <n v="225"/>
    <s v="4.2 EQUIPO DE COMPUTACION"/>
    <n v="1629"/>
    <s v="PARLANTE"/>
    <n v="2732"/>
    <s v="USADO"/>
    <m/>
    <s v="PARLANTE"/>
    <m/>
    <n v="147045"/>
    <m/>
    <s v="CC"/>
    <n v="20000"/>
    <n v="20000"/>
    <s v="5-1-11-15-004"/>
    <s v="5-1-11-14-004"/>
    <n v="0"/>
    <n v="0"/>
    <x v="631"/>
    <d v="2003-05-09T00:00:00"/>
    <x v="3"/>
  </r>
  <r>
    <n v="241"/>
    <s v="9.1 ELEMENTOS MUSICALES"/>
    <n v="1622"/>
    <s v="PARTITURAS"/>
    <n v="2733"/>
    <s v="USADO"/>
    <m/>
    <s v="SARMIENTOS JORGE. DAVID Y BETZ"/>
    <s v="ABETH POEMA."/>
    <n v="1471"/>
    <m/>
    <s v="DE"/>
    <n v="1015379.41"/>
    <n v="1015379.41"/>
    <s v="1-9-60-90-003"/>
    <s v="3-1-45-12"/>
    <n v="0"/>
    <n v="0"/>
    <x v="632"/>
    <d v="1988-03-25T00:00:00"/>
    <x v="0"/>
  </r>
  <r>
    <n v="241"/>
    <s v="9.1 ELEMENTOS MUSICALES"/>
    <n v="1622"/>
    <s v="PARTITURAS"/>
    <n v="2734"/>
    <s v="USADO"/>
    <m/>
    <s v="MARTIN MIGUEL/TORRES JAIME. CA"/>
    <s v="RMENTEA."/>
    <n v="1472"/>
    <m/>
    <s v="DE"/>
    <n v="1218.0899999999999"/>
    <n v="1218.0899999999999"/>
    <s v="1-9-60-90-003"/>
    <s v="3-1-45-12"/>
    <n v="0"/>
    <n v="0"/>
    <x v="423"/>
    <d v="1998-06-30T00:00:00"/>
    <x v="0"/>
  </r>
  <r>
    <n v="225"/>
    <s v="4.2 EQUIPO DE COMPUTACION"/>
    <n v="1175"/>
    <s v="MOUSE"/>
    <n v="2735"/>
    <s v="INSERVIBLE"/>
    <m/>
    <s v="MOUSE DELL"/>
    <m/>
    <n v="147216"/>
    <m/>
    <s v="CC"/>
    <n v="25000"/>
    <n v="25000"/>
    <s v="5-1-11-15-004"/>
    <s v="5-1-11-14-004"/>
    <n v="0"/>
    <n v="0"/>
    <x v="633"/>
    <d v="2003-05-14T00:00:00"/>
    <x v="3"/>
  </r>
  <r>
    <n v="225"/>
    <s v="4.2 EQUIPO DE COMPUTACION"/>
    <n v="1629"/>
    <s v="PARLANTE"/>
    <n v="2736"/>
    <s v="USADO"/>
    <m/>
    <s v="PARLANTE (CPU.47214)"/>
    <m/>
    <n v="147217"/>
    <m/>
    <s v="CC"/>
    <n v="20000"/>
    <n v="20000"/>
    <s v="5-1-11-15-004"/>
    <s v="5-1-11-14-004"/>
    <n v="0"/>
    <n v="0"/>
    <x v="631"/>
    <d v="2003-05-14T00:00:00"/>
    <x v="3"/>
  </r>
  <r>
    <n v="225"/>
    <s v="4.2 EQUIPO DE COMPUTACION"/>
    <n v="1629"/>
    <s v="PARLANTE"/>
    <n v="2737"/>
    <s v="USADO"/>
    <m/>
    <s v="PARLANTE (CPU.47214)"/>
    <m/>
    <n v="147218"/>
    <m/>
    <s v="CC"/>
    <n v="20000"/>
    <n v="20000"/>
    <s v="5-1-11-15-004"/>
    <s v="5-1-11-14-004"/>
    <n v="0"/>
    <n v="0"/>
    <x v="631"/>
    <d v="2003-05-14T00:00:00"/>
    <x v="3"/>
  </r>
  <r>
    <n v="241"/>
    <s v="9.1 ELEMENTOS MUSICALES"/>
    <n v="1622"/>
    <s v="PARTITURAS"/>
    <n v="2738"/>
    <s v="USADO"/>
    <m/>
    <s v="CALVO LUIS/ ESCOBAR LUIS. AÐOR"/>
    <s v="ANZA."/>
    <n v="1473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2739"/>
    <s v="USADO"/>
    <m/>
    <s v="CALVO LUIS/ ESCOBAR LUIS .CARM"/>
    <s v="IÐA."/>
    <n v="1474"/>
    <m/>
    <s v="DE"/>
    <n v="1218.0899999999999"/>
    <n v="1218.0899999999999"/>
    <s v="1-9-60-90-003"/>
    <s v="3-1-45-12"/>
    <n v="0"/>
    <n v="0"/>
    <x v="423"/>
    <d v="1998-06-30T00:00:00"/>
    <x v="0"/>
  </r>
  <r>
    <n v="225"/>
    <s v="4.2 EQUIPO DE COMPUTACION"/>
    <n v="1629"/>
    <s v="PARLANTE"/>
    <n v="2740"/>
    <s v="USADO"/>
    <m/>
    <s v="PARLANTE (CPU.47427)"/>
    <m/>
    <n v="147431"/>
    <m/>
    <s v="CC"/>
    <n v="20000"/>
    <n v="20000"/>
    <s v="5-1-11-15-004"/>
    <s v="5-1-11-14-004"/>
    <n v="0"/>
    <n v="0"/>
    <x v="631"/>
    <d v="2003-04-11T00:00:00"/>
    <x v="3"/>
  </r>
  <r>
    <n v="225"/>
    <s v="4.2 EQUIPO DE COMPUTACION"/>
    <n v="1629"/>
    <s v="PARLANTE"/>
    <n v="2741"/>
    <s v="USADO"/>
    <m/>
    <s v="PARLANTE (CPU.47427)"/>
    <m/>
    <n v="147432"/>
    <m/>
    <s v="CC"/>
    <n v="20000"/>
    <n v="20000"/>
    <s v="5-1-11-15-004"/>
    <s v="5-1-11-14-004"/>
    <n v="0"/>
    <n v="0"/>
    <x v="631"/>
    <d v="2003-04-11T00:00:00"/>
    <x v="3"/>
  </r>
  <r>
    <n v="241"/>
    <s v="9.1 ELEMENTOS MUSICALES"/>
    <n v="1622"/>
    <s v="PARTITURAS"/>
    <n v="2742"/>
    <s v="USADO"/>
    <m/>
    <s v="CALVO LUIS/ESCOBAR LUIS ANTONI"/>
    <s v="O. ENCANTO VALS."/>
    <n v="147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43"/>
    <s v="USADO"/>
    <m/>
    <s v="MOZART WOLFGANG. TE DEUM."/>
    <m/>
    <n v="147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44"/>
    <s v="USADO"/>
    <m/>
    <s v="MENDELSON BARTOK. CONCIERTO PA"/>
    <s v="RA PIANO NO. 2 OPUS 40."/>
    <n v="1477"/>
    <m/>
    <s v="DE"/>
    <n v="1218.0899999999999"/>
    <n v="1218.0899999999999"/>
    <s v="1-9-60-90-003"/>
    <s v="3-1-45-12"/>
    <n v="0"/>
    <n v="0"/>
    <x v="423"/>
    <d v="1998-06-30T00:00:00"/>
    <x v="0"/>
  </r>
  <r>
    <n v="225"/>
    <s v="4.2 EQUIPO DE COMPUTACION"/>
    <n v="1388"/>
    <s v="HUB"/>
    <n v="2745"/>
    <s v="INSERVIBLE"/>
    <m/>
    <s v="HUB 8 PORTS APILABLES SERIE 05"/>
    <s v="00-LW2G370275438"/>
    <n v="147756"/>
    <m/>
    <s v="DE"/>
    <n v="603200"/>
    <n v="603200"/>
    <s v="1-6-37-10-001"/>
    <s v="3-1-45-06"/>
    <n v="603200"/>
    <n v="0"/>
    <x v="634"/>
    <d v="2003-06-20T00:00:00"/>
    <x v="3"/>
  </r>
  <r>
    <n v="241"/>
    <s v="9.1 ELEMENTOS MUSICALES"/>
    <n v="1622"/>
    <s v="PARTITURAS"/>
    <n v="2746"/>
    <s v="USADO"/>
    <m/>
    <s v="MURILLO AURELIO. PARAFRASIS A "/>
    <s v="UN ESTUDIO. PASILLO."/>
    <n v="147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47"/>
    <s v="USADO"/>
    <m/>
    <s v="GUERRERO ALBERTO/PINZON. MARIO"/>
    <s v=" ALBERTO/HOMENAJE A SANTANTANR"/>
    <n v="1479"/>
    <m/>
    <s v="DE"/>
    <n v="112574.71"/>
    <n v="112574.71"/>
    <s v="1-9-60-90-003"/>
    <s v="3-1-45-12"/>
    <n v="0"/>
    <n v="0"/>
    <x v="635"/>
    <d v="1988-10-07T00:00:00"/>
    <x v="0"/>
  </r>
  <r>
    <n v="241"/>
    <s v="9.1 ELEMENTOS MUSICALES"/>
    <n v="1622"/>
    <s v="PARTITURAS"/>
    <n v="2748"/>
    <s v="USADO"/>
    <m/>
    <s v="PINZON CECILIA. GOLONDRINAS ME"/>
    <s v="NSAJERAS.  (HOMENAJE A SANTAND"/>
    <n v="1480"/>
    <m/>
    <s v="DE"/>
    <n v="123611.33"/>
    <n v="123611.33"/>
    <s v="1-9-60-90-003"/>
    <s v="3-1-45-12"/>
    <n v="0"/>
    <n v="0"/>
    <x v="636"/>
    <d v="1988-10-07T00:00:00"/>
    <x v="0"/>
  </r>
  <r>
    <n v="241"/>
    <s v="9.1 ELEMENTOS MUSICALES"/>
    <n v="1622"/>
    <s v="PARTITURAS"/>
    <n v="2749"/>
    <s v="USADO"/>
    <m/>
    <s v="SOUSA JOHN P. THE THUNDERER. M"/>
    <s v="ARCHA."/>
    <n v="1481"/>
    <m/>
    <s v="DE"/>
    <n v="441469.34"/>
    <n v="441469.34"/>
    <s v="1-9-60-90-003"/>
    <s v="3-1-45-12"/>
    <n v="0"/>
    <n v="0"/>
    <x v="471"/>
    <d v="1988-10-20T00:00:00"/>
    <x v="0"/>
  </r>
  <r>
    <n v="241"/>
    <s v="9.1 ELEMENTOS MUSICALES"/>
    <n v="1622"/>
    <s v="PARTITURAS"/>
    <n v="2750"/>
    <s v="USADO"/>
    <m/>
    <s v="MEJIA ADOLFO. OBRAS COMPLETAS "/>
    <s v="PARA PIANO."/>
    <n v="148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51"/>
    <s v="USADO"/>
    <m/>
    <s v="PINZON JESUS. HA NACIDO EL NIÐ"/>
    <s v="O."/>
    <n v="1483"/>
    <m/>
    <s v="DE"/>
    <n v="75049.820000000007"/>
    <n v="75049.820000000007"/>
    <s v="1-9-60-90-003"/>
    <s v="3-1-45-12"/>
    <n v="0"/>
    <n v="0"/>
    <x v="637"/>
    <d v="1989-02-10T00:00:00"/>
    <x v="0"/>
  </r>
  <r>
    <n v="241"/>
    <s v="9.1 ELEMENTOS MUSICALES"/>
    <n v="1622"/>
    <s v="PARTITURAS"/>
    <n v="2752"/>
    <s v="USADO"/>
    <m/>
    <s v="HAYDN JOSEPH. DIVERTIMENTO. QU"/>
    <s v="INTETO."/>
    <n v="148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53"/>
    <s v="USADO"/>
    <m/>
    <s v="MARTINEZ T  JAIME. SOMBRIO. PA"/>
    <s v="SILLO."/>
    <n v="148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54"/>
    <s v="USADO"/>
    <m/>
    <s v="HAYDN JOSEPH. AIRE, VARIACIËN "/>
    <s v="Y CAPRICHO. PIANO."/>
    <n v="1486"/>
    <m/>
    <s v="DE"/>
    <n v="22073.58"/>
    <n v="22073.58"/>
    <s v="1-9-60-90-003"/>
    <s v="3-1-45-12"/>
    <n v="0"/>
    <n v="0"/>
    <x v="438"/>
    <d v="1989-02-03T00:00:00"/>
    <x v="0"/>
  </r>
  <r>
    <n v="241"/>
    <s v="9.1 ELEMENTOS MUSICALES"/>
    <n v="1622"/>
    <s v="PARTITURAS"/>
    <n v="2755"/>
    <s v="USADO"/>
    <m/>
    <s v="BURGMULLER F. VEINTICINCO ESTU"/>
    <s v="DIOS PROGRESIVOS PARA PIANO"/>
    <n v="1487"/>
    <m/>
    <s v="DE"/>
    <n v="22073.58"/>
    <n v="22073.58"/>
    <s v="1-9-60-90-003"/>
    <s v="3-1-45-12"/>
    <n v="0"/>
    <n v="0"/>
    <x v="438"/>
    <d v="1989-02-03T00:00:00"/>
    <x v="0"/>
  </r>
  <r>
    <n v="241"/>
    <s v="9.1 ELEMENTOS MUSICALES"/>
    <n v="1622"/>
    <s v="PARTITURAS"/>
    <n v="2756"/>
    <s v="USADO"/>
    <m/>
    <s v="ALBANSANZ M. EL SECRETO DE UNA"/>
    <s v=" NIÐA. VOZ Y PIANO"/>
    <n v="1488"/>
    <m/>
    <s v="DE"/>
    <n v="22073.58"/>
    <n v="22073.58"/>
    <s v="1-9-60-90-003"/>
    <s v="3-1-45-12"/>
    <n v="0"/>
    <n v="0"/>
    <x v="438"/>
    <d v="1989-02-03T00:00:00"/>
    <x v="0"/>
  </r>
  <r>
    <n v="241"/>
    <s v="9.1 ELEMENTOS MUSICALES"/>
    <n v="1622"/>
    <s v="PARTITURAS"/>
    <n v="2757"/>
    <s v="USADO"/>
    <m/>
    <s v="TELEMAN GEORG. PARTITA I."/>
    <m/>
    <n v="148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58"/>
    <s v="USADO"/>
    <m/>
    <s v="VILLALOBO HEITOR. BACHIANA BRA"/>
    <s v="SILERAS NO. 9"/>
    <s v="1490-1"/>
    <m/>
    <s v="DE"/>
    <n v="24000"/>
    <n v="24000"/>
    <s v="1-9-60-90-003"/>
    <s v="3-1-45-12"/>
    <n v="0"/>
    <n v="0"/>
    <x v="638"/>
    <d v="1999-01-02T00:00:00"/>
    <x v="0"/>
  </r>
  <r>
    <n v="224"/>
    <s v="4.1 EQUIPO DE COMUNICACION"/>
    <n v="1673"/>
    <s v="APARATO OPERADORA"/>
    <n v="2759"/>
    <s v="USADO"/>
    <m/>
    <s v="APARATO OPERADORA REF. KXT 723"/>
    <s v="0 SER. 7UCVJ132607"/>
    <n v="149073"/>
    <s v="7UCVJ132607"/>
    <s v="DE"/>
    <n v="410478.57"/>
    <n v="410478.57"/>
    <s v="1-6-70-01"/>
    <s v="3-1-45-06"/>
    <n v="410478.57"/>
    <n v="0"/>
    <x v="639"/>
    <d v="1998-02-26T00:00:00"/>
    <x v="3"/>
  </r>
  <r>
    <n v="241"/>
    <s v="9.1 ELEMENTOS MUSICALES"/>
    <n v="1622"/>
    <s v="PARTITURAS"/>
    <n v="2760"/>
    <s v="USADO"/>
    <m/>
    <s v="ANOMINO/PINZON JESUS. VAMOS PA"/>
    <s v="STORES."/>
    <n v="1491"/>
    <m/>
    <s v="DE"/>
    <n v="150099.69"/>
    <n v="150099.69"/>
    <s v="1-9-60-90-003"/>
    <s v="3-1-45-12"/>
    <n v="0"/>
    <n v="0"/>
    <x v="640"/>
    <d v="1988-03-25T00:00:00"/>
    <x v="0"/>
  </r>
  <r>
    <n v="241"/>
    <s v="9.1 ELEMENTOS MUSICALES"/>
    <n v="1622"/>
    <s v="PARTITURAS"/>
    <n v="2761"/>
    <s v="USADO"/>
    <m/>
    <s v="MOZART  WILFGANG. EL RAPTO DEL"/>
    <s v=" SERRALLO"/>
    <n v="149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62"/>
    <s v="USADO"/>
    <m/>
    <s v="URIBE H.GUILLERMO. TRIOS OP. 7"/>
    <s v="4, 95 Y 115."/>
    <n v="149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63"/>
    <s v="USADO"/>
    <m/>
    <s v="LEIGH MITCH. EL HOMBRE DE LA M"/>
    <s v="ANCHA, VOZ Y PIANO."/>
    <n v="149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64"/>
    <s v="USADO"/>
    <m/>
    <s v="HANDEL GEORG. EL MESIAS. SELEC"/>
    <s v="CIONES."/>
    <n v="149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65"/>
    <s v="USADO"/>
    <m/>
    <s v="BRICEÐO ARNULFO. SIEMPRE. ORQU"/>
    <s v="ESTA."/>
    <n v="149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66"/>
    <s v="USADO"/>
    <m/>
    <s v="PINZON JESUS. HIMNO DEL INSTIT"/>
    <s v="UTO DE SEGUROS SOCIALES."/>
    <n v="149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67"/>
    <s v="USADO"/>
    <m/>
    <s v="BACH JOHANN SEBASTIAN. CANTATA"/>
    <s v=" NO. 51-"/>
    <n v="1498"/>
    <m/>
    <s v="DE"/>
    <n v="17658.900000000001"/>
    <n v="17658.900000000001"/>
    <s v="1-9-60-90-003"/>
    <s v="3-1-45-12"/>
    <n v="0"/>
    <n v="0"/>
    <x v="641"/>
    <d v="1989-11-30T00:00:00"/>
    <x v="0"/>
  </r>
  <r>
    <n v="241"/>
    <s v="9.1 ELEMENTOS MUSICALES"/>
    <n v="1622"/>
    <s v="PARTITURAS"/>
    <n v="2768"/>
    <s v="USADO"/>
    <m/>
    <s v="VARIOS. TESORO DE LA M┌SICA PO"/>
    <s v="LIFONICA EN MEXICO."/>
    <n v="149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69"/>
    <s v="USADO"/>
    <m/>
    <s v="ALBINIONI TOMASSO. ADAGIO SOL "/>
    <s v="MENOR."/>
    <n v="150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70"/>
    <s v="USADO"/>
    <m/>
    <s v="STRAUSS JOHANN. VALS EMPERADOR"/>
    <s v=" OP. 437."/>
    <n v="150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71"/>
    <s v="USADO"/>
    <m/>
    <s v="VILLALOBOS HEITOR. BACHIANAS B"/>
    <s v="RASILERAS NO. 4."/>
    <s v="1502-1"/>
    <m/>
    <s v="DE"/>
    <n v="24000"/>
    <n v="24000"/>
    <s v="1-9-60-90-003"/>
    <s v="3-1-45-12"/>
    <n v="0"/>
    <n v="0"/>
    <x v="638"/>
    <d v="1999-01-02T00:00:00"/>
    <x v="0"/>
  </r>
  <r>
    <n v="241"/>
    <s v="9.1 ELEMENTOS MUSICALES"/>
    <n v="1622"/>
    <s v="PARTITURAS"/>
    <n v="2772"/>
    <s v="USADO"/>
    <m/>
    <s v="VEGA CRISTIAN. EL NIÐO SIN HOG"/>
    <s v="AR."/>
    <n v="150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73"/>
    <s v="USADO"/>
    <m/>
    <s v="ARBELAEZ ALFONSO. MARINILLA. P"/>
    <s v="ASILLO."/>
    <n v="1504"/>
    <m/>
    <s v="DE"/>
    <n v="1218.0899999999999"/>
    <n v="1218.0899999999999"/>
    <s v="1-9-60-90-003"/>
    <s v="3-1-45-12"/>
    <n v="0"/>
    <n v="0"/>
    <x v="423"/>
    <d v="1998-06-30T00:00:00"/>
    <x v="0"/>
  </r>
  <r>
    <n v="224"/>
    <s v="4.1 EQUIPO DE COMUNICACION"/>
    <n v="1247"/>
    <s v="TELEFONO"/>
    <n v="2774"/>
    <s v="INSERVIBLE"/>
    <m/>
    <s v="TEL╔FONO FAX  REF KXF71 SERIE "/>
    <s v="3JCVA242356 PANASONIC"/>
    <n v="150468"/>
    <s v="3JCVA242356"/>
    <s v="DE"/>
    <n v="482560"/>
    <n v="482560"/>
    <s v="1-6-37-10-001"/>
    <s v="3-1-45-06"/>
    <n v="482560"/>
    <n v="0"/>
    <x v="642"/>
    <d v="2004-05-07T00:00:00"/>
    <x v="3"/>
  </r>
  <r>
    <n v="241"/>
    <s v="9.1 ELEMENTOS MUSICALES"/>
    <n v="1622"/>
    <s v="PARTITURAS"/>
    <n v="2775"/>
    <s v="USADO"/>
    <m/>
    <s v="RACHMANINOV S. CONCIERTO PIANO"/>
    <s v=" NO. 3 OPUS 30."/>
    <n v="150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76"/>
    <s v="USADO"/>
    <m/>
    <s v="PULIDO LUIS. FERMENTOS."/>
    <m/>
    <n v="150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77"/>
    <s v="USADO"/>
    <m/>
    <s v="HAYDN JOSEPH. SINFONIA NO. 103"/>
    <s v="."/>
    <n v="1507"/>
    <m/>
    <s v="DE"/>
    <n v="8829.39"/>
    <n v="8829.39"/>
    <s v="1-9-60-90-003"/>
    <s v="3-1-45-12"/>
    <n v="0"/>
    <n v="0"/>
    <x v="643"/>
    <d v="1988-10-07T00:00:00"/>
    <x v="0"/>
  </r>
  <r>
    <n v="241"/>
    <s v="9.1 ELEMENTOS MUSICALES"/>
    <n v="1622"/>
    <s v="PARTITURAS"/>
    <n v="2778"/>
    <s v="USADO"/>
    <m/>
    <s v="HOLS. LOS PLANETAS"/>
    <m/>
    <s v="1507-1"/>
    <m/>
    <s v="DE"/>
    <n v="2000"/>
    <n v="2000"/>
    <s v="1-9-60-90-003"/>
    <s v="3-1-45-12"/>
    <n v="0"/>
    <n v="0"/>
    <x v="644"/>
    <d v="1999-09-30T00:00:00"/>
    <x v="0"/>
  </r>
  <r>
    <n v="241"/>
    <s v="9.1 ELEMENTOS MUSICALES"/>
    <n v="1622"/>
    <s v="PARTITURAS"/>
    <n v="2779"/>
    <s v="USADO"/>
    <m/>
    <s v="AÐEZ JORGE. LOS CUCARACHEROS."/>
    <m/>
    <n v="150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80"/>
    <s v="USADO"/>
    <m/>
    <s v="HANDEL GEORG. SUITE RE MAYOR. "/>
    <s v="PARTE CUEDAS."/>
    <n v="150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81"/>
    <s v="USADO"/>
    <m/>
    <s v="MENDELSSON B. SUEÐO DE UNA NOC"/>
    <s v="HE DE VERANO. SELECCIONES."/>
    <n v="151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82"/>
    <s v="USADO"/>
    <m/>
    <s v="STRAUSS RICHARD. SINFONIA  ALP"/>
    <s v="INA OP. 64."/>
    <n v="1511"/>
    <m/>
    <s v="DE"/>
    <n v="899450.21"/>
    <n v="899450.21"/>
    <s v="1-9-60-90-003"/>
    <s v="3-1-45-12"/>
    <n v="0"/>
    <n v="0"/>
    <x v="645"/>
    <d v="1994-09-30T00:00:00"/>
    <x v="0"/>
  </r>
  <r>
    <n v="241"/>
    <s v="9.1 ELEMENTOS MUSICALES"/>
    <n v="1622"/>
    <s v="PARTITURAS"/>
    <n v="2783"/>
    <s v="USADO"/>
    <m/>
    <s v="BRICEÐO ARNULFO. COLOMBIA MI P"/>
    <s v="UEBLO."/>
    <n v="151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84"/>
    <s v="USADO"/>
    <m/>
    <s v="PULIDO LUIS. MARAÐA."/>
    <m/>
    <n v="151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85"/>
    <s v="USADO"/>
    <m/>
    <s v="VERDI GIUSEPPE. LAS VISPERAS C"/>
    <s v="ICILIANAS."/>
    <n v="151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86"/>
    <s v="USADO"/>
    <m/>
    <s v="CIMARROSA DOMENICO.CONCIERTO O"/>
    <s v="BOE Y CUERDAS."/>
    <n v="151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87"/>
    <s v="USADO"/>
    <m/>
    <s v="VARIOS. MUSICA COLOMBIANA. VER"/>
    <s v="SIONES PARA PIANO."/>
    <n v="151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88"/>
    <s v="USADO"/>
    <m/>
    <s v="ROSERO RAUL. NOCHES DE LA CAND"/>
    <s v="ELARIA."/>
    <n v="1517"/>
    <m/>
    <s v="DE"/>
    <n v="1218.0899999999999"/>
    <n v="1218.0899999999999"/>
    <s v="1-9-60-90-003"/>
    <s v="3-1-45-12"/>
    <n v="0"/>
    <n v="0"/>
    <x v="423"/>
    <d v="1998-06-30T00:00:00"/>
    <x v="0"/>
  </r>
  <r>
    <n v="225"/>
    <s v="4.2 EQUIPO DE COMPUTACION"/>
    <n v="1246"/>
    <s v="TECLADO"/>
    <n v="2789"/>
    <s v="INSERVIBLE"/>
    <m/>
    <s v="TECLADO DELL USB ESPAÐOL OPT 3"/>
    <s v="10-5258 SERIE CN-0J4612-37172-"/>
    <n v="151701"/>
    <s v="CN-0J4612-37172"/>
    <s v="CC"/>
    <n v="17229.650000000001"/>
    <n v="17229.650000000001"/>
    <s v="5-1-11-15-004"/>
    <s v="5-1-11-14-004"/>
    <n v="0"/>
    <n v="0"/>
    <x v="646"/>
    <d v="2004-12-31T00:00:00"/>
    <x v="3"/>
  </r>
  <r>
    <n v="241"/>
    <s v="9.1 ELEMENTOS MUSICALES"/>
    <n v="1622"/>
    <s v="PARTITURAS"/>
    <n v="2790"/>
    <s v="USADO"/>
    <m/>
    <s v="KISELEWSKI ESTEFAN. DIALOGO PA"/>
    <s v="RA 14 INSTRUMENTOS."/>
    <n v="151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91"/>
    <s v="USADO"/>
    <m/>
    <s v="BERNSTEIN LEONARD. OVERTURE TO"/>
    <s v=" CANDIDE (PARTE PICOLO)."/>
    <n v="1519"/>
    <m/>
    <s v="DE"/>
    <n v="27485.25"/>
    <n v="27485.25"/>
    <s v="1-9-60-90-003"/>
    <s v="3-1-45-12"/>
    <n v="0"/>
    <n v="0"/>
    <x v="647"/>
    <d v="1993-07-22T00:00:00"/>
    <x v="0"/>
  </r>
  <r>
    <n v="241"/>
    <s v="9.1 ELEMENTOS MUSICALES"/>
    <n v="1622"/>
    <s v="PARTITURAS"/>
    <n v="2792"/>
    <s v="USADO"/>
    <m/>
    <s v="DEBUSSY CLAUDE. IBERIA. ORQUES"/>
    <s v="TA."/>
    <n v="1520"/>
    <m/>
    <s v="DE"/>
    <n v="472092.7"/>
    <n v="472092.7"/>
    <s v="1-9-60-90-003"/>
    <s v="3-1-45-12"/>
    <n v="0"/>
    <n v="0"/>
    <x v="648"/>
    <d v="1997-06-11T00:00:00"/>
    <x v="0"/>
  </r>
  <r>
    <n v="241"/>
    <s v="9.1 ELEMENTOS MUSICALES"/>
    <n v="1622"/>
    <s v="PARTITURAS"/>
    <n v="2793"/>
    <s v="USADO"/>
    <m/>
    <s v="BIAVA PEDRO. MOTIVOS COLOMBIAN"/>
    <s v="OS FANTASIA."/>
    <n v="1521"/>
    <m/>
    <s v="DE"/>
    <n v="2195268.34"/>
    <n v="2195268.34"/>
    <s v="1-9-60-90-003"/>
    <s v="3-1-45-12"/>
    <n v="0"/>
    <n v="0"/>
    <x v="649"/>
    <d v="1994-09-30T00:00:00"/>
    <x v="0"/>
  </r>
  <r>
    <n v="241"/>
    <s v="9.1 ELEMENTOS MUSICALES"/>
    <n v="1622"/>
    <s v="PARTITURAS"/>
    <n v="2794"/>
    <s v="USADO"/>
    <m/>
    <s v="GLAZUNOV. CONCIERTO PARA VIOLI"/>
    <s v="N OP. 82 LA MAYOR."/>
    <n v="1522"/>
    <m/>
    <s v="DE"/>
    <n v="1218.0899999999999"/>
    <n v="1218.0899999999999"/>
    <s v="1-9-60-90-003"/>
    <s v="3-1-45-12"/>
    <n v="0"/>
    <n v="0"/>
    <x v="423"/>
    <d v="1998-06-30T00:00:00"/>
    <x v="0"/>
  </r>
  <r>
    <n v="222"/>
    <s v="3.1 MUEBLES Y ENSERES"/>
    <n v="1233"/>
    <s v="SILLA"/>
    <n v="2795"/>
    <s v="INSERVIBLE"/>
    <m/>
    <s v="SILLA FIJA"/>
    <m/>
    <n v="152232"/>
    <m/>
    <s v="CC"/>
    <n v="82360"/>
    <n v="82360"/>
    <s v="5-1-11-15-002"/>
    <s v="5-1-11-14-003"/>
    <n v="0"/>
    <n v="0"/>
    <x v="650"/>
    <d v="2004-12-30T00:00:00"/>
    <x v="6"/>
  </r>
  <r>
    <n v="222"/>
    <s v="3.1 MUEBLES Y ENSERES"/>
    <n v="1233"/>
    <s v="SILLA"/>
    <n v="2796"/>
    <s v="INSERVIBLE"/>
    <m/>
    <s v="SILLA FIJA"/>
    <m/>
    <n v="152239"/>
    <m/>
    <s v="CC"/>
    <n v="82360"/>
    <n v="82360"/>
    <s v="5-1-11-15-002"/>
    <s v="5-1-11-14-003"/>
    <n v="0"/>
    <n v="0"/>
    <x v="650"/>
    <d v="2004-12-30T00:00:00"/>
    <x v="6"/>
  </r>
  <r>
    <n v="241"/>
    <s v="9.1 ELEMENTOS MUSICALES"/>
    <n v="1622"/>
    <s v="PARTITURAS"/>
    <n v="2797"/>
    <s v="USADO"/>
    <m/>
    <s v="DOPPLER FRANZ. CONCIERTO DOS F"/>
    <s v="LAUTAS Y ORQUESTA."/>
    <n v="152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798"/>
    <s v="USADO"/>
    <m/>
    <s v="VALENCIA ANTONIO. CHIRIMIA Y B"/>
    <s v="AMBUCO  SOTARENO."/>
    <n v="1524"/>
    <m/>
    <s v="DE"/>
    <n v="1278134.08"/>
    <n v="1278134.08"/>
    <s v="1-9-60-90-003"/>
    <s v="3-1-45-12"/>
    <n v="0"/>
    <n v="0"/>
    <x v="651"/>
    <d v="1994-09-30T00:00:00"/>
    <x v="0"/>
  </r>
  <r>
    <n v="241"/>
    <s v="9.1 ELEMENTOS MUSICALES"/>
    <n v="1622"/>
    <s v="PARTITURAS"/>
    <n v="2799"/>
    <s v="USADO"/>
    <m/>
    <s v="GARCIA ABRIL  ANTON. CONCIERTO"/>
    <s v=" MUDEJAS."/>
    <n v="152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00"/>
    <s v="USADO"/>
    <m/>
    <s v="LEËN JAIME. MISA BREVE."/>
    <m/>
    <n v="1526"/>
    <m/>
    <s v="DE"/>
    <n v="132522.73000000001"/>
    <n v="132522.73000000001"/>
    <s v="1-9-60-90-003"/>
    <s v="3-1-45-12"/>
    <n v="0"/>
    <n v="0"/>
    <x v="652"/>
    <d v="1994-05-26T00:00:00"/>
    <x v="0"/>
  </r>
  <r>
    <n v="241"/>
    <s v="9.1 ELEMENTOS MUSICALES"/>
    <n v="1622"/>
    <s v="PARTITURAS"/>
    <n v="2801"/>
    <s v="USADO"/>
    <m/>
    <s v="DEBUSSY CLAUDE. LOS NOCTURNOS."/>
    <m/>
    <n v="152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02"/>
    <s v="USADO"/>
    <m/>
    <s v="ATEHORTUA BLAS EMILIO. MUSICA "/>
    <s v="PARA CLARINETE VIOLIN Y PIANO"/>
    <n v="152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03"/>
    <s v="USADO"/>
    <m/>
    <s v="BORDA GERMAN. EXPLORACIËN I  Y"/>
    <s v=" II  PARA ORQUESTA."/>
    <n v="1529"/>
    <m/>
    <s v="DE"/>
    <n v="220734.87"/>
    <n v="220734.87"/>
    <s v="1-9-60-90-003"/>
    <s v="3-1-45-12"/>
    <n v="0"/>
    <n v="0"/>
    <x v="482"/>
    <d v="1984-07-12T00:00:00"/>
    <x v="0"/>
  </r>
  <r>
    <n v="241"/>
    <s v="9.1 ELEMENTOS MUSICALES"/>
    <n v="1622"/>
    <s v="PARTITURAS"/>
    <n v="2804"/>
    <s v="USADO"/>
    <m/>
    <s v="PIAZZOLA ASTOR. ADIOS NONINO."/>
    <m/>
    <n v="153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05"/>
    <s v="USADO"/>
    <m/>
    <s v="PIAZZOLA ASTOR. SUITE PUNTA DE"/>
    <s v="L ESTE."/>
    <n v="153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06"/>
    <s v="USADO"/>
    <m/>
    <s v="PINZËN JESUS. PEQUEÐO CONCIERT"/>
    <s v="O PIANO Y ORQUESTA."/>
    <n v="153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07"/>
    <s v="USADO"/>
    <m/>
    <s v="STRAUSS JOHANN. EL BARON GITAN"/>
    <s v="O: OBERTURA."/>
    <n v="153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08"/>
    <s v="USADO"/>
    <m/>
    <s v="ORTIZ ALVARO. AMANECERA."/>
    <m/>
    <n v="1534"/>
    <m/>
    <s v="DE"/>
    <n v="1218.0899999999999"/>
    <n v="1218.0899999999999"/>
    <s v="1-9-60-90-003"/>
    <s v="3-1-45-12"/>
    <n v="0"/>
    <n v="0"/>
    <x v="423"/>
    <d v="1998-06-30T00:00:00"/>
    <x v="0"/>
  </r>
  <r>
    <n v="225"/>
    <s v="4.2 EQUIPO DE COMPUTACION"/>
    <n v="1204"/>
    <s v="COMPUTADOR (Monitor, teclado,mouse)"/>
    <n v="2809"/>
    <s v="INSERVIBLE"/>
    <m/>
    <s v="CPU DELL OPTIPLEX GX520 S/N 68"/>
    <s v="X3391.PRCD.PENTIUM IV, 3.0 GHZ"/>
    <n v="153419"/>
    <s v="68X3391"/>
    <s v="DE"/>
    <n v="2107447"/>
    <n v="2107447"/>
    <s v="1-6-37-10-002-001"/>
    <s v="1-6-37-10"/>
    <n v="2107447"/>
    <n v="1942555.6484458738"/>
    <x v="653"/>
    <d v="2006-03-24T00:00:00"/>
    <x v="3"/>
  </r>
  <r>
    <n v="225"/>
    <s v="4.2 EQUIPO DE COMPUTACION"/>
    <n v="1170"/>
    <s v="MONITOR"/>
    <n v="2810"/>
    <s v="USADO"/>
    <m/>
    <s v="MONITOR DELL 17 FLAT PANEL L"/>
    <s v="CD S/N 59619RL (C.B.53419)"/>
    <n v="153420"/>
    <s v="59619RL"/>
    <s v="DE"/>
    <n v="700000"/>
    <n v="700000"/>
    <s v="1-6-70-02-001"/>
    <s v="3-1-45-06"/>
    <n v="700000"/>
    <n v="0"/>
    <x v="654"/>
    <d v="2006-03-24T00:00:00"/>
    <x v="3"/>
  </r>
  <r>
    <n v="225"/>
    <s v="4.2 EQUIPO DE COMPUTACION"/>
    <n v="1246"/>
    <s v="TECLADO"/>
    <n v="2811"/>
    <s v="USADO"/>
    <m/>
    <s v="TECLADO DELL ESTANDAR EN ESPAÐ"/>
    <s v="OL S/N 59100IP (C.B.53419)"/>
    <n v="153421"/>
    <s v="59100IP"/>
    <s v="CC"/>
    <n v="80000"/>
    <n v="80000"/>
    <s v="5-1-11-15-004"/>
    <s v="5-1-11-14-004"/>
    <n v="0"/>
    <n v="0"/>
    <x v="343"/>
    <d v="2006-03-24T00:00:00"/>
    <x v="3"/>
  </r>
  <r>
    <n v="225"/>
    <s v="4.2 EQUIPO DE COMPUTACION"/>
    <n v="1175"/>
    <s v="MOUSE"/>
    <n v="2812"/>
    <s v="INSERVIBLE"/>
    <m/>
    <s v="MOUSE DELL ËPTICO S/N 53822711"/>
    <s v=" (C.B.53419)"/>
    <n v="153422"/>
    <m/>
    <s v="CC"/>
    <n v="50000"/>
    <n v="50000"/>
    <s v="5-1-11-15-004"/>
    <s v="5-1-11-14-004"/>
    <n v="0"/>
    <n v="0"/>
    <x v="146"/>
    <d v="2006-03-24T00:00:00"/>
    <x v="3"/>
  </r>
  <r>
    <n v="241"/>
    <s v="9.1 ELEMENTOS MUSICALES"/>
    <n v="1622"/>
    <s v="PARTITURAS"/>
    <n v="2813"/>
    <s v="USADO"/>
    <m/>
    <s v="VARIOS. MUSICA COLOMBIANA. LA "/>
    <s v="CANCIËN CULTA."/>
    <n v="153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14"/>
    <s v="USADO"/>
    <m/>
    <s v="MENDELSSON FELIX. SUEÐO DE UNA"/>
    <s v=" NOCHE DE VERANO. NOCTURNO. ME"/>
    <n v="1536"/>
    <m/>
    <s v="DE"/>
    <n v="1218.0899999999999"/>
    <n v="1218.0899999999999"/>
    <s v="1-9-60-90-003"/>
    <s v="3-1-45-12"/>
    <n v="0"/>
    <n v="0"/>
    <x v="423"/>
    <d v="1998-06-30T00:00:00"/>
    <x v="0"/>
  </r>
  <r>
    <n v="225"/>
    <s v="4.2 EQUIPO DE COMPUTACION"/>
    <n v="1245"/>
    <s v="TARJETA"/>
    <n v="2815"/>
    <s v="USADO"/>
    <m/>
    <s v="TARJETAS MODELO WMP54G MDI305A"/>
    <n v="83410"/>
    <n v="153610"/>
    <s v="MDI305A83410"/>
    <s v="CC"/>
    <n v="185035.08"/>
    <n v="185035.08"/>
    <s v="5-1-11-15-004"/>
    <s v="5-1-11-14-004"/>
    <n v="0"/>
    <n v="0"/>
    <x v="655"/>
    <d v="2006-04-11T00:00:00"/>
    <x v="3"/>
  </r>
  <r>
    <n v="225"/>
    <s v="4.2 EQUIPO DE COMPUTACION"/>
    <n v="1245"/>
    <s v="TARJETA"/>
    <n v="2816"/>
    <s v="USADO"/>
    <m/>
    <s v="TARJETAS MODELO WMP54G MDI305A"/>
    <n v="83417"/>
    <n v="153614"/>
    <s v="MDI305A83417"/>
    <s v="CC"/>
    <n v="185035.08"/>
    <n v="185035.08"/>
    <s v="5-1-11-15-004"/>
    <s v="5-1-11-14-004"/>
    <n v="0"/>
    <n v="0"/>
    <x v="655"/>
    <d v="2006-04-11T00:00:00"/>
    <x v="3"/>
  </r>
  <r>
    <n v="225"/>
    <s v="4.2 EQUIPO DE COMPUTACION"/>
    <n v="1245"/>
    <s v="TARJETA"/>
    <n v="2817"/>
    <s v="INSERVIBLE"/>
    <m/>
    <s v="TARJETAS MODELO WMP54G MDI305A"/>
    <n v="83420"/>
    <n v="153617"/>
    <s v="MDI305A83420"/>
    <s v="CC"/>
    <n v="185035.08"/>
    <n v="185035.08"/>
    <s v="5-1-11-15-004"/>
    <s v="5-1-11-14-004"/>
    <n v="0"/>
    <n v="0"/>
    <x v="655"/>
    <d v="2006-04-11T00:00:00"/>
    <x v="3"/>
  </r>
  <r>
    <n v="225"/>
    <s v="4.2 EQUIPO DE COMPUTACION"/>
    <n v="1245"/>
    <s v="TARJETA"/>
    <n v="2818"/>
    <s v="USADO"/>
    <m/>
    <s v="TARJETAS MODELO WMP54G MDI305A"/>
    <n v="83423"/>
    <n v="153620"/>
    <s v="MDI305A83423"/>
    <s v="CC"/>
    <n v="185035.08"/>
    <n v="185035.08"/>
    <s v="5-1-11-15-004"/>
    <s v="5-1-11-14-004"/>
    <n v="0"/>
    <n v="0"/>
    <x v="655"/>
    <d v="2006-04-11T00:00:00"/>
    <x v="3"/>
  </r>
  <r>
    <n v="225"/>
    <s v="4.2 EQUIPO DE COMPUTACION"/>
    <n v="1245"/>
    <s v="TARJETA"/>
    <n v="2819"/>
    <s v="USADO"/>
    <m/>
    <s v="TARJETAS MODELO WMP54G MDI305A"/>
    <n v="83429"/>
    <n v="153623"/>
    <s v="MDI305A83429"/>
    <s v="CC"/>
    <n v="185035.08"/>
    <n v="185035.08"/>
    <s v="5-1-11-15-004"/>
    <s v="5-1-11-14-004"/>
    <n v="0"/>
    <n v="0"/>
    <x v="655"/>
    <d v="2006-04-11T00:00:00"/>
    <x v="3"/>
  </r>
  <r>
    <n v="225"/>
    <s v="4.2 EQUIPO DE COMPUTACION"/>
    <n v="1245"/>
    <s v="TARJETA"/>
    <n v="2820"/>
    <s v="INSERVIBLE"/>
    <m/>
    <s v="TARJETAS MODELO WMP54G MDI305A"/>
    <n v="83440"/>
    <n v="153631"/>
    <s v="MDI305A83440"/>
    <s v="CC"/>
    <n v="185035.08"/>
    <n v="185035.08"/>
    <s v="5-1-11-15-004"/>
    <s v="5-1-11-14-004"/>
    <n v="0"/>
    <n v="0"/>
    <x v="655"/>
    <d v="2006-04-11T00:00:00"/>
    <x v="3"/>
  </r>
  <r>
    <n v="225"/>
    <s v="4.2 EQUIPO DE COMPUTACION"/>
    <n v="1245"/>
    <s v="TARJETA"/>
    <n v="2821"/>
    <s v="INSERVIBLE"/>
    <m/>
    <s v="TARJETAS MODELO WMP54G MDI305A"/>
    <n v="83441"/>
    <n v="153632"/>
    <s v="MDI305A83441"/>
    <s v="CC"/>
    <n v="185035.08"/>
    <n v="185035.08"/>
    <s v="5-1-11-15-004"/>
    <s v="5-1-11-14-004"/>
    <n v="0"/>
    <n v="0"/>
    <x v="655"/>
    <d v="2006-04-11T00:00:00"/>
    <x v="3"/>
  </r>
  <r>
    <n v="225"/>
    <s v="4.2 EQUIPO DE COMPUTACION"/>
    <n v="1245"/>
    <s v="TARJETA"/>
    <n v="2822"/>
    <s v="INSERVIBLE"/>
    <m/>
    <s v="TARJETAS MODELO WMP54G MDI305A"/>
    <n v="83442"/>
    <n v="153633"/>
    <s v="MDI305A83442"/>
    <s v="CC"/>
    <n v="185035.08"/>
    <n v="185035.08"/>
    <s v="5-1-11-15-004"/>
    <s v="5-1-11-14-004"/>
    <n v="0"/>
    <n v="0"/>
    <x v="655"/>
    <d v="2006-04-11T00:00:00"/>
    <x v="3"/>
  </r>
  <r>
    <n v="225"/>
    <s v="4.2 EQUIPO DE COMPUTACION"/>
    <n v="1245"/>
    <s v="TARJETA"/>
    <n v="2823"/>
    <s v="INSERVIBLE"/>
    <m/>
    <s v="TARJETAS MODELO WMP54G MDI305A"/>
    <n v="83444"/>
    <n v="153635"/>
    <s v="MDI305A83444"/>
    <s v="CC"/>
    <n v="185035.08"/>
    <n v="185035.08"/>
    <s v="5-1-11-15-004"/>
    <s v="5-1-11-14-004"/>
    <n v="0"/>
    <n v="0"/>
    <x v="655"/>
    <d v="2006-04-11T00:00:00"/>
    <x v="3"/>
  </r>
  <r>
    <n v="225"/>
    <s v="4.2 EQUIPO DE COMPUTACION"/>
    <n v="1245"/>
    <s v="TARJETA"/>
    <n v="2824"/>
    <s v="USADO"/>
    <m/>
    <s v="TARJETAS MODELO WMP54G MDI305A"/>
    <n v="83446"/>
    <n v="153637"/>
    <s v="MDI305A83446"/>
    <s v="CC"/>
    <n v="185035.08"/>
    <n v="185035.08"/>
    <s v="5-1-11-15-004"/>
    <s v="5-1-11-14-004"/>
    <n v="0"/>
    <n v="0"/>
    <x v="655"/>
    <d v="2006-04-11T00:00:00"/>
    <x v="3"/>
  </r>
  <r>
    <n v="241"/>
    <s v="9.1 ELEMENTOS MUSICALES"/>
    <n v="1622"/>
    <s v="PARTITURAS"/>
    <n v="2825"/>
    <s v="USADO"/>
    <m/>
    <s v="MOZART WOLFGANG. AVE VERUM COR"/>
    <s v="PUS."/>
    <n v="153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26"/>
    <s v="USADO"/>
    <m/>
    <s v="DRAGONETT DOMENICO. CONCIERTO "/>
    <s v="PARA CONTRABAJO Y ORQUESTA/ DR"/>
    <n v="153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27"/>
    <s v="USADO"/>
    <m/>
    <s v="FRESCOBALDI GIROLANO. TOCCATA."/>
    <m/>
    <n v="153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28"/>
    <s v="USADO"/>
    <m/>
    <s v="RIVERA EDGAR. INTRODUCCIËN Y F"/>
    <s v="UGA. CUERDAS."/>
    <n v="1540"/>
    <m/>
    <s v="DE"/>
    <n v="1218.0899999999999"/>
    <n v="1218.0899999999999"/>
    <s v="1-9-60-90-003"/>
    <s v="3-1-45-12"/>
    <n v="0"/>
    <n v="0"/>
    <x v="423"/>
    <d v="1998-06-30T00:00:00"/>
    <x v="0"/>
  </r>
  <r>
    <n v="222"/>
    <s v="3.1 MUEBLES Y ENSERES"/>
    <n v="1233"/>
    <s v="SILLA"/>
    <n v="2829"/>
    <s v="USADO"/>
    <m/>
    <s v="SILLA CON ESTRUCTURA METALICA "/>
    <s v="EJECUTIVA CON BRAZOS FIJOS EN"/>
    <n v="154088"/>
    <m/>
    <s v="CC"/>
    <n v="275848"/>
    <n v="275848"/>
    <s v="5-1-11-15-002"/>
    <s v="5-1-11-14-003"/>
    <n v="0"/>
    <n v="0"/>
    <x v="656"/>
    <d v="2007-04-20T00:00:00"/>
    <x v="6"/>
  </r>
  <r>
    <n v="222"/>
    <s v="3.1 MUEBLES Y ENSERES"/>
    <n v="1233"/>
    <s v="SILLA"/>
    <n v="2830"/>
    <s v="USADO"/>
    <m/>
    <s v="SILLA CON ESTRUCTURA METALICA "/>
    <s v="EJECUTIVA CON BRAZOS FIJOS EN"/>
    <n v="154092"/>
    <m/>
    <s v="CC"/>
    <n v="275848"/>
    <n v="275848"/>
    <s v="5-1-11-15-002"/>
    <s v="5-1-11-14-003"/>
    <n v="0"/>
    <n v="0"/>
    <x v="656"/>
    <d v="2007-04-20T00:00:00"/>
    <x v="6"/>
  </r>
  <r>
    <n v="241"/>
    <s v="9.1 ELEMENTOS MUSICALES"/>
    <n v="1622"/>
    <s v="PARTITURAS"/>
    <n v="2831"/>
    <s v="USADO"/>
    <m/>
    <s v="ROSERO RAUL. MI CASITA. ORQUES"/>
    <s v="TA."/>
    <n v="1541"/>
    <m/>
    <s v="DE"/>
    <n v="1218.0899999999999"/>
    <n v="1218.0899999999999"/>
    <s v="1-9-60-90-003"/>
    <s v="3-1-45-12"/>
    <n v="0"/>
    <n v="0"/>
    <x v="423"/>
    <d v="1998-06-30T00:00:00"/>
    <x v="0"/>
  </r>
  <r>
    <n v="224"/>
    <s v="4.1 EQUIPO DE COMUNICACION"/>
    <n v="1704"/>
    <s v="SISTEMA DE INTERCOMUNICACIËN"/>
    <n v="2832"/>
    <s v="USADO"/>
    <m/>
    <s v="SISTEMA DE INTERCOMUNICACIËN"/>
    <m/>
    <n v="154100"/>
    <m/>
    <s v="DE"/>
    <n v="1739304"/>
    <n v="1739304"/>
    <s v="1-6-37-10-001"/>
    <s v="1-6-37-10"/>
    <n v="1739304"/>
    <n v="1590279.1267605633"/>
    <x v="657"/>
    <d v="2007-05-03T00:00:00"/>
    <x v="3"/>
  </r>
  <r>
    <n v="222"/>
    <s v="3.1 MUEBLES Y ENSERES"/>
    <n v="1238"/>
    <s v="SUPERFICIE"/>
    <n v="2833"/>
    <s v="USADO"/>
    <m/>
    <s v="PUESTO DE TRABAJO"/>
    <m/>
    <n v="154106"/>
    <m/>
    <s v="DE"/>
    <n v="742748"/>
    <n v="742748"/>
    <s v="1-6-65-01"/>
    <s v="3-1-45-06"/>
    <n v="742748"/>
    <n v="0"/>
    <x v="658"/>
    <d v="2007-05-03T00:00:00"/>
    <x v="6"/>
  </r>
  <r>
    <n v="222"/>
    <s v="3.1 MUEBLES Y ENSERES"/>
    <n v="1238"/>
    <s v="SUPERFICIE"/>
    <n v="2834"/>
    <s v="USADO"/>
    <m/>
    <s v="PUESTO DE TRABAJO"/>
    <m/>
    <n v="154110"/>
    <m/>
    <s v="CC"/>
    <n v="321610"/>
    <n v="321610"/>
    <s v="5-1-11-15-002"/>
    <s v="5-1-11-14-003"/>
    <n v="0"/>
    <n v="0"/>
    <x v="659"/>
    <d v="2007-05-03T00:00:00"/>
    <x v="6"/>
  </r>
  <r>
    <n v="222"/>
    <s v="3.1 MUEBLES Y ENSERES"/>
    <n v="1238"/>
    <s v="SUPERFICIE"/>
    <n v="2835"/>
    <s v="USADO"/>
    <m/>
    <s v="SUPERFICIE Y PEDESTAL SIN CAJO"/>
    <s v="NERA"/>
    <n v="154111"/>
    <m/>
    <s v="DE"/>
    <n v="482328"/>
    <n v="482328"/>
    <s v="1-6-65-01"/>
    <s v="3-1-45-06"/>
    <n v="482328"/>
    <n v="0"/>
    <x v="660"/>
    <d v="2007-05-03T00:00:00"/>
    <x v="6"/>
  </r>
  <r>
    <n v="222"/>
    <s v="3.1 MUEBLES Y ENSERES"/>
    <n v="1238"/>
    <s v="SUPERFICIE"/>
    <n v="2836"/>
    <s v="USADO"/>
    <m/>
    <s v="SUPERFICIE Y PEDESTAL SIN CAJO"/>
    <s v="NERA"/>
    <n v="154112"/>
    <m/>
    <s v="DE"/>
    <n v="482328"/>
    <n v="482328"/>
    <s v="1-6-65-01"/>
    <s v="3-1-45-06"/>
    <n v="482328"/>
    <n v="0"/>
    <x v="660"/>
    <d v="2007-05-03T00:00:00"/>
    <x v="6"/>
  </r>
  <r>
    <n v="222"/>
    <s v="3.1 MUEBLES Y ENSERES"/>
    <n v="1238"/>
    <s v="SUPERFICIE"/>
    <n v="2837"/>
    <s v="USADO"/>
    <m/>
    <s v="SUPERFICIE Y PEDESTAL CON CAJO"/>
    <s v="NERA"/>
    <n v="154113"/>
    <m/>
    <s v="CC"/>
    <n v="321610"/>
    <n v="321610"/>
    <s v="5-1-11-15-002"/>
    <s v="5-1-11-14-003"/>
    <n v="0"/>
    <n v="0"/>
    <x v="659"/>
    <d v="2007-05-03T00:00:00"/>
    <x v="6"/>
  </r>
  <r>
    <n v="222"/>
    <s v="3.1 MUEBLES Y ENSERES"/>
    <n v="1238"/>
    <s v="SUPERFICIE"/>
    <n v="2838"/>
    <s v="USADO"/>
    <m/>
    <s v="ESCRITORIO CON CAJONERAS"/>
    <m/>
    <n v="154114"/>
    <m/>
    <s v="CC"/>
    <n v="160776"/>
    <n v="160776"/>
    <s v="5-1-11-15-002"/>
    <s v="5-1-11-14-003"/>
    <n v="0"/>
    <n v="0"/>
    <x v="661"/>
    <d v="2007-05-03T00:00:00"/>
    <x v="6"/>
  </r>
  <r>
    <n v="222"/>
    <s v="3.1 MUEBLES Y ENSERES"/>
    <n v="1238"/>
    <s v="SUPERFICIE"/>
    <n v="2839"/>
    <s v="USADO"/>
    <m/>
    <s v="ESCRITORIO SIN CAJONERA"/>
    <m/>
    <n v="154115"/>
    <m/>
    <s v="CC"/>
    <n v="160776"/>
    <n v="160776"/>
    <s v="5-1-11-15-002"/>
    <s v="5-1-11-14-003"/>
    <n v="0"/>
    <n v="0"/>
    <x v="661"/>
    <d v="2007-05-03T00:00:00"/>
    <x v="6"/>
  </r>
  <r>
    <n v="222"/>
    <s v="3.1 MUEBLES Y ENSERES"/>
    <n v="1238"/>
    <s v="SUPERFICIE"/>
    <n v="2840"/>
    <s v="USADO"/>
    <m/>
    <s v="SUPERFICIE Y PEDESTAL CON CAJO"/>
    <s v="NERA"/>
    <n v="154116"/>
    <m/>
    <s v="CC"/>
    <n v="321610"/>
    <n v="321610"/>
    <s v="5-1-11-15-002"/>
    <s v="5-1-11-14-003"/>
    <n v="0"/>
    <n v="0"/>
    <x v="659"/>
    <d v="2007-05-03T00:00:00"/>
    <x v="6"/>
  </r>
  <r>
    <n v="222"/>
    <s v="3.1 MUEBLES Y ENSERES"/>
    <n v="1010"/>
    <s v="ARCHIVADOR (FIJO O RODANTE)"/>
    <n v="2841"/>
    <s v="USADO"/>
    <m/>
    <s v="ARCHIVADOR COLOR NEGRO"/>
    <m/>
    <n v="154117"/>
    <m/>
    <s v="DE"/>
    <n v="482328"/>
    <n v="482328"/>
    <s v="1-6-65-01"/>
    <s v="3-1-45-06"/>
    <n v="482328"/>
    <n v="0"/>
    <x v="660"/>
    <d v="2007-05-03T00:00:00"/>
    <x v="6"/>
  </r>
  <r>
    <n v="222"/>
    <s v="3.1 MUEBLES Y ENSERES"/>
    <n v="1238"/>
    <s v="SUPERFICIE"/>
    <n v="2842"/>
    <s v="USADO"/>
    <m/>
    <s v="SUPERFICIE Y PEDESTAL CON CAJO"/>
    <s v="NERA"/>
    <n v="154118"/>
    <m/>
    <s v="DE"/>
    <n v="482328"/>
    <n v="482328"/>
    <s v="1-6-37-09-001"/>
    <s v="3-1-45-06"/>
    <n v="482328"/>
    <n v="0"/>
    <x v="660"/>
    <d v="2007-05-03T00:00:00"/>
    <x v="6"/>
  </r>
  <r>
    <n v="222"/>
    <s v="3.1 MUEBLES Y ENSERES"/>
    <n v="1238"/>
    <s v="SUPERFICIE"/>
    <n v="2843"/>
    <s v="USADO"/>
    <m/>
    <s v="SUPERFICIE Y PEDESTAL CON CAJO"/>
    <s v="NERA"/>
    <n v="154119"/>
    <m/>
    <s v="CC"/>
    <n v="321610"/>
    <n v="321610"/>
    <s v="5-1-11-15-002"/>
    <s v="5-1-11-14-003"/>
    <n v="0"/>
    <n v="0"/>
    <x v="659"/>
    <d v="2007-05-03T00:00:00"/>
    <x v="6"/>
  </r>
  <r>
    <n v="222"/>
    <s v="3.1 MUEBLES Y ENSERES"/>
    <n v="1238"/>
    <s v="SUPERFICIE"/>
    <n v="2844"/>
    <s v="USADO"/>
    <m/>
    <s v="ESCRITORIO EN L CON CAJONERA"/>
    <m/>
    <n v="154120"/>
    <m/>
    <s v="DE"/>
    <n v="482328"/>
    <n v="482328"/>
    <s v="1-6-65-01"/>
    <s v="3-1-45-06"/>
    <n v="482328"/>
    <n v="0"/>
    <x v="660"/>
    <d v="2007-05-03T00:00:00"/>
    <x v="6"/>
  </r>
  <r>
    <n v="222"/>
    <s v="3.1 MUEBLES Y ENSERES"/>
    <n v="1010"/>
    <s v="ARCHIVADOR (FIJO O RODANTE)"/>
    <n v="2845"/>
    <s v="USADO"/>
    <m/>
    <s v="ARCHIVADOR EN MADERA. REFERENC"/>
    <s v="IA:  DE TRES CAJONES PARA CARP"/>
    <n v="154128"/>
    <m/>
    <s v="DE"/>
    <n v="1299200"/>
    <n v="1299200"/>
    <s v="1-6-65-01"/>
    <s v="3-1-45-06"/>
    <n v="1299200"/>
    <n v="0"/>
    <x v="662"/>
    <d v="2007-05-03T00:00:00"/>
    <x v="6"/>
  </r>
  <r>
    <n v="222"/>
    <s v="3.1 MUEBLES Y ENSERES"/>
    <n v="1233"/>
    <s v="SILLA"/>
    <n v="2846"/>
    <s v="USADO"/>
    <m/>
    <s v="SILLA TAPIZADA GIRATORIA SIN B"/>
    <s v="RAZOS, ASIENTO Y ESPALDAR EN E"/>
    <n v="154130"/>
    <m/>
    <s v="CC"/>
    <n v="220400"/>
    <n v="220400"/>
    <s v="5-1-11-15-002"/>
    <s v="5-1-11-14-003"/>
    <n v="0"/>
    <n v="0"/>
    <x v="663"/>
    <d v="2007-05-03T00:00:00"/>
    <x v="6"/>
  </r>
  <r>
    <n v="222"/>
    <s v="3.1 MUEBLES Y ENSERES"/>
    <n v="1233"/>
    <s v="SILLA"/>
    <n v="2847"/>
    <s v="USADO"/>
    <m/>
    <s v="SILLA TAPIZADA ERGONOMICA SIN "/>
    <s v="BRAZOS, ASIENTO Y ESPALDAR EN"/>
    <n v="154131"/>
    <m/>
    <s v="CC"/>
    <n v="220400"/>
    <n v="220400"/>
    <s v="5-1-11-15-002"/>
    <s v="5-1-11-14-003"/>
    <n v="0"/>
    <n v="0"/>
    <x v="663"/>
    <d v="2007-05-03T00:00:00"/>
    <x v="6"/>
  </r>
  <r>
    <n v="222"/>
    <s v="3.1 MUEBLES Y ENSERES"/>
    <n v="1233"/>
    <s v="SILLA"/>
    <n v="2848"/>
    <s v="USADO"/>
    <m/>
    <s v="SILLA TAPIZADA ERGONOMICA SIN "/>
    <s v="BRAZOS, ASIENTO Y ESPALDAR EN"/>
    <n v="154133"/>
    <m/>
    <s v="CC"/>
    <n v="220400"/>
    <n v="220400"/>
    <s v="5-1-11-15-002"/>
    <s v="5-1-11-14-003"/>
    <n v="0"/>
    <n v="0"/>
    <x v="663"/>
    <d v="2007-05-03T00:00:00"/>
    <x v="6"/>
  </r>
  <r>
    <n v="222"/>
    <s v="3.1 MUEBLES Y ENSERES"/>
    <n v="1233"/>
    <s v="SILLA"/>
    <n v="2849"/>
    <s v="USADO"/>
    <m/>
    <s v="SILLA TAPIZADA ERGONOMICA, SIN"/>
    <s v=" BRAZOS, ASIENTO Y ESPALDAR EN"/>
    <n v="154134"/>
    <m/>
    <s v="CC"/>
    <n v="220400"/>
    <n v="220400"/>
    <s v="5-1-11-15-002"/>
    <s v="5-1-11-14-003"/>
    <n v="0"/>
    <n v="0"/>
    <x v="663"/>
    <d v="2007-05-03T00:00:00"/>
    <x v="6"/>
  </r>
  <r>
    <n v="222"/>
    <s v="3.1 MUEBLES Y ENSERES"/>
    <n v="1233"/>
    <s v="SILLA"/>
    <n v="2850"/>
    <s v="USADO"/>
    <m/>
    <s v="SILLA TAPIZADA ERGONOMICA, SIN"/>
    <s v=" BRAZOS, ASIENTO Y ESPALDAR EN"/>
    <n v="154135"/>
    <m/>
    <s v="CC"/>
    <n v="220400"/>
    <n v="220400"/>
    <s v="5-1-11-15-002"/>
    <s v="5-1-11-14-003"/>
    <n v="0"/>
    <n v="0"/>
    <x v="663"/>
    <d v="2007-05-03T00:00:00"/>
    <x v="6"/>
  </r>
  <r>
    <n v="222"/>
    <s v="3.1 MUEBLES Y ENSERES"/>
    <n v="1233"/>
    <s v="SILLA"/>
    <n v="2851"/>
    <s v="USADO"/>
    <m/>
    <s v="SILLA TAPIZADA EJECUTIVA CON B"/>
    <s v="RAZOS, ASIENTO Y ESPALDAR EN E"/>
    <n v="154137"/>
    <m/>
    <s v="CC"/>
    <n v="275848"/>
    <n v="275848"/>
    <s v="5-1-11-15-002"/>
    <s v="5-1-11-14-003"/>
    <n v="0"/>
    <n v="0"/>
    <x v="656"/>
    <d v="2007-05-03T00:00:00"/>
    <x v="6"/>
  </r>
  <r>
    <n v="222"/>
    <s v="3.1 MUEBLES Y ENSERES"/>
    <n v="1233"/>
    <s v="SILLA"/>
    <n v="2852"/>
    <s v="USADO"/>
    <m/>
    <s v="SILLA GIRATORIA NEGRA"/>
    <m/>
    <n v="154139"/>
    <m/>
    <s v="CC"/>
    <n v="113680"/>
    <n v="113680"/>
    <s v="5-1-11-15-002"/>
    <s v="5-1-11-14-003"/>
    <n v="0"/>
    <n v="0"/>
    <x v="664"/>
    <d v="2007-05-03T00:00:00"/>
    <x v="6"/>
  </r>
  <r>
    <n v="222"/>
    <s v="3.1 MUEBLES Y ENSERES"/>
    <n v="1233"/>
    <s v="SILLA"/>
    <n v="2853"/>
    <s v="USADO"/>
    <m/>
    <s v="REFERENCIA:  INTERLOCUTORA CON"/>
    <s v=" ASIENTO Y ESPALDAR EN PANO"/>
    <n v="154140"/>
    <m/>
    <s v="CC"/>
    <n v="113680"/>
    <n v="113680"/>
    <s v="5-1-11-15-002"/>
    <s v="5-1-11-14-003"/>
    <n v="0"/>
    <n v="0"/>
    <x v="664"/>
    <d v="2007-05-03T00:00:00"/>
    <x v="6"/>
  </r>
  <r>
    <n v="222"/>
    <s v="3.1 MUEBLES Y ENSERES"/>
    <n v="1233"/>
    <s v="SILLA"/>
    <n v="2854"/>
    <s v="USADO"/>
    <m/>
    <s v="SILLA CON ESTRUCTURA METALICA."/>
    <s v=" REFERENCIA:  INTERLOCUTORA CO"/>
    <n v="154141"/>
    <m/>
    <s v="CC"/>
    <n v="113680"/>
    <n v="113680"/>
    <s v="5-1-11-15-002"/>
    <s v="5-1-11-14-003"/>
    <n v="0"/>
    <n v="0"/>
    <x v="664"/>
    <d v="2007-05-03T00:00:00"/>
    <x v="6"/>
  </r>
  <r>
    <n v="222"/>
    <s v="3.1 MUEBLES Y ENSERES"/>
    <n v="1233"/>
    <s v="SILLA"/>
    <n v="2855"/>
    <s v="USADO"/>
    <m/>
    <s v="REFERENCIA:  INTERLOCUTORA CON"/>
    <s v=" ASIENTO Y ESPALDAR EN PANO"/>
    <n v="154142"/>
    <m/>
    <s v="CC"/>
    <n v="113680"/>
    <n v="113680"/>
    <s v="5-1-11-15-002"/>
    <s v="5-1-11-14-003"/>
    <n v="0"/>
    <n v="0"/>
    <x v="664"/>
    <d v="2007-05-03T00:00:00"/>
    <x v="6"/>
  </r>
  <r>
    <n v="222"/>
    <s v="3.1 MUEBLES Y ENSERES"/>
    <n v="1238"/>
    <s v="SUPERFICIE"/>
    <n v="2856"/>
    <s v="USADO"/>
    <m/>
    <s v="PUESTO DE TRABAJO MODULAR."/>
    <m/>
    <n v="154143"/>
    <m/>
    <s v="DE"/>
    <n v="1114180"/>
    <n v="1114180"/>
    <s v="1-6-65-01"/>
    <s v="3-1-45-06"/>
    <n v="1114180"/>
    <n v="0"/>
    <x v="665"/>
    <d v="2007-05-03T00:00:00"/>
    <x v="6"/>
  </r>
  <r>
    <n v="222"/>
    <s v="3.1 MUEBLES Y ENSERES"/>
    <n v="1238"/>
    <s v="SUPERFICIE"/>
    <n v="2857"/>
    <s v="USADO"/>
    <m/>
    <s v="PUESTO DE TRABAJO MODULAR."/>
    <m/>
    <n v="154145"/>
    <m/>
    <s v="DE"/>
    <n v="1114180"/>
    <n v="1114180"/>
    <s v="1-6-65-01"/>
    <s v="3-1-45-06"/>
    <n v="1114180"/>
    <n v="0"/>
    <x v="665"/>
    <d v="2007-05-03T00:00:00"/>
    <x v="6"/>
  </r>
  <r>
    <n v="222"/>
    <s v="3.1 MUEBLES Y ENSERES"/>
    <n v="1238"/>
    <s v="SUPERFICIE"/>
    <n v="2858"/>
    <s v="USADO"/>
    <m/>
    <s v="ESCRITORIO 5 GAVETAS"/>
    <m/>
    <n v="154148"/>
    <m/>
    <s v="DE"/>
    <n v="881600"/>
    <n v="881600"/>
    <s v="1-6-65-01"/>
    <s v="3-1-45-06"/>
    <n v="881600"/>
    <n v="0"/>
    <x v="666"/>
    <d v="2007-05-03T00:00:00"/>
    <x v="6"/>
  </r>
  <r>
    <n v="222"/>
    <s v="3.1 MUEBLES Y ENSERES"/>
    <n v="1238"/>
    <s v="SUPERFICIE"/>
    <n v="2859"/>
    <s v="USADO"/>
    <m/>
    <s v="PUESTO DE TRABAJO MODULAR DE 1"/>
    <s v=".50 X 0.60 MTS RECTO"/>
    <n v="154149"/>
    <m/>
    <s v="DE"/>
    <n v="881600"/>
    <n v="881600"/>
    <s v="1-6-65-01"/>
    <s v="3-1-45-06"/>
    <n v="881600"/>
    <n v="0"/>
    <x v="666"/>
    <d v="2007-05-03T00:00:00"/>
    <x v="6"/>
  </r>
  <r>
    <n v="222"/>
    <s v="3.1 MUEBLES Y ENSERES"/>
    <n v="1238"/>
    <s v="SUPERFICIE"/>
    <n v="2860"/>
    <s v="USADO"/>
    <m/>
    <s v="PUESTO DE TRABAJO MODULAR EN L"/>
    <m/>
    <n v="154150"/>
    <m/>
    <s v="DE"/>
    <n v="1082100"/>
    <n v="1082100"/>
    <s v="1-6-65-01"/>
    <s v="3-1-45-06"/>
    <n v="1082100"/>
    <n v="0"/>
    <x v="667"/>
    <d v="2007-05-03T00:00:00"/>
    <x v="6"/>
  </r>
  <r>
    <n v="222"/>
    <s v="3.1 MUEBLES Y ENSERES"/>
    <n v="1238"/>
    <s v="SUPERFICIE"/>
    <n v="2861"/>
    <s v="USADO"/>
    <m/>
    <s v="PUESTO DE TRABAJO MODULAR DE 1"/>
    <s v=".50 X 0.60 MTS RECTO"/>
    <n v="154152"/>
    <m/>
    <s v="DE"/>
    <n v="881600"/>
    <n v="881600"/>
    <s v="1-6-65-01"/>
    <s v="3-1-45-06"/>
    <n v="881600"/>
    <n v="0"/>
    <x v="666"/>
    <d v="2007-05-03T00:00:00"/>
    <x v="6"/>
  </r>
  <r>
    <n v="222"/>
    <s v="3.1 MUEBLES Y ENSERES"/>
    <n v="1238"/>
    <s v="SUPERFICIE"/>
    <n v="2862"/>
    <s v="USADO"/>
    <m/>
    <s v="ESCRITORIO SIN CAJONERA"/>
    <m/>
    <n v="154154"/>
    <m/>
    <s v="CC"/>
    <n v="262972"/>
    <n v="262972"/>
    <s v="5-1-11-15-002"/>
    <s v="5-1-11-14-003"/>
    <n v="0"/>
    <n v="0"/>
    <x v="668"/>
    <d v="2007-05-03T00:00:00"/>
    <x v="6"/>
  </r>
  <r>
    <n v="222"/>
    <s v="3.1 MUEBLES Y ENSERES"/>
    <n v="1238"/>
    <s v="SUPERFICIE"/>
    <n v="2863"/>
    <s v="USADO"/>
    <m/>
    <s v="ESCRITORIO CON CAJONERA"/>
    <m/>
    <n v="154155"/>
    <m/>
    <s v="CC"/>
    <n v="262972"/>
    <n v="262972"/>
    <s v="5-1-11-15-002"/>
    <s v="5-1-11-14-003"/>
    <n v="0"/>
    <n v="0"/>
    <x v="668"/>
    <d v="2007-05-03T00:00:00"/>
    <x v="6"/>
  </r>
  <r>
    <n v="222"/>
    <s v="3.1 MUEBLES Y ENSERES"/>
    <n v="1238"/>
    <s v="SUPERFICIE"/>
    <n v="2864"/>
    <s v="USADO"/>
    <m/>
    <s v="SUPERFICIE Y PEDESTAL CON CAJO"/>
    <s v="NERA"/>
    <n v="154156"/>
    <m/>
    <s v="CC"/>
    <n v="262972"/>
    <n v="262972"/>
    <s v="5-1-11-15-002"/>
    <s v="5-1-11-14-003"/>
    <n v="0"/>
    <n v="0"/>
    <x v="668"/>
    <d v="2007-05-03T00:00:00"/>
    <x v="6"/>
  </r>
  <r>
    <n v="222"/>
    <s v="3.1 MUEBLES Y ENSERES"/>
    <n v="1238"/>
    <s v="SUPERFICIE"/>
    <n v="2865"/>
    <s v="USADO"/>
    <m/>
    <s v="SUPERFICIE Y PEDESTAL CON CAJO"/>
    <s v="NERA"/>
    <n v="154157"/>
    <m/>
    <s v="CC"/>
    <n v="262972"/>
    <n v="262972"/>
    <s v="5-1-11-15-002"/>
    <s v="5-1-11-14-003"/>
    <n v="0"/>
    <n v="0"/>
    <x v="668"/>
    <d v="2007-05-03T00:00:00"/>
    <x v="6"/>
  </r>
  <r>
    <n v="222"/>
    <s v="3.1 MUEBLES Y ENSERES"/>
    <n v="1233"/>
    <s v="SILLA"/>
    <n v="2866"/>
    <s v="USADO"/>
    <m/>
    <s v="SILLA TAPIZADA EJECUTIVA CON B"/>
    <s v="RAZOS, ASIENTO Y ESPALDAR EN E"/>
    <n v="154162"/>
    <m/>
    <s v="CC"/>
    <n v="275848"/>
    <n v="275848"/>
    <s v="5-1-11-15-002"/>
    <s v="5-1-11-14-003"/>
    <n v="0"/>
    <n v="0"/>
    <x v="656"/>
    <d v="2007-05-03T00:00:00"/>
    <x v="6"/>
  </r>
  <r>
    <n v="222"/>
    <s v="3.1 MUEBLES Y ENSERES"/>
    <n v="1233"/>
    <s v="SILLA"/>
    <n v="2867"/>
    <s v="USADO"/>
    <m/>
    <s v="SILLA TAPIZADA ERGONOMICA SIN "/>
    <s v="BRAZOS, ASIENTO Y ESPALDAR EN"/>
    <n v="154199"/>
    <m/>
    <s v="CC"/>
    <n v="220400"/>
    <n v="220400"/>
    <s v="5-1-11-15-002"/>
    <s v="5-1-11-14-003"/>
    <n v="0"/>
    <n v="0"/>
    <x v="663"/>
    <d v="2007-05-03T00:00:00"/>
    <x v="6"/>
  </r>
  <r>
    <n v="241"/>
    <s v="9.1 ELEMENTOS MUSICALES"/>
    <n v="1622"/>
    <s v="PARTITURAS"/>
    <n v="2868"/>
    <s v="USADO"/>
    <m/>
    <s v="GRANDJANY MARCEL. SUITE EN EST"/>
    <s v="ILO. CLASICA."/>
    <n v="1542"/>
    <m/>
    <s v="DE"/>
    <n v="1218.0899999999999"/>
    <n v="1218.0899999999999"/>
    <s v="1-9-60-90-003"/>
    <s v="3-1-45-12"/>
    <n v="0"/>
    <n v="0"/>
    <x v="423"/>
    <d v="1998-06-30T00:00:00"/>
    <x v="0"/>
  </r>
  <r>
    <n v="222"/>
    <s v="3.1 MUEBLES Y ENSERES"/>
    <n v="1233"/>
    <s v="SILLA"/>
    <n v="2869"/>
    <s v="USADO"/>
    <m/>
    <s v="SILLA TAPIZADA ERGONOMICA SIN "/>
    <s v="BRAZOS, ASIENTO Y ESPALDAR EN"/>
    <n v="154200"/>
    <m/>
    <s v="CC"/>
    <n v="220400"/>
    <n v="220400"/>
    <s v="5-1-11-15-002"/>
    <s v="5-1-11-14-003"/>
    <n v="0"/>
    <n v="0"/>
    <x v="663"/>
    <d v="2007-05-03T00:00:00"/>
    <x v="6"/>
  </r>
  <r>
    <n v="222"/>
    <s v="3.1 MUEBLES Y ENSERES"/>
    <n v="1233"/>
    <s v="SILLA"/>
    <n v="2870"/>
    <s v="USADO"/>
    <m/>
    <s v="SILLA TAPIZADA ERGONOMICA SIN "/>
    <s v="BRAZOS, ASIENTO Y ESPALDAR EN"/>
    <n v="154201"/>
    <m/>
    <s v="CC"/>
    <n v="220400"/>
    <n v="220400"/>
    <s v="5-1-11-15-002"/>
    <s v="5-1-11-14-003"/>
    <n v="0"/>
    <n v="0"/>
    <x v="663"/>
    <d v="2007-05-03T00:00:00"/>
    <x v="6"/>
  </r>
  <r>
    <n v="222"/>
    <s v="3.1 MUEBLES Y ENSERES"/>
    <n v="1238"/>
    <s v="SUPERFICIE"/>
    <n v="2871"/>
    <s v="USADO"/>
    <m/>
    <s v="PUESTO DE TRABAJO MODULAR DE 1"/>
    <s v=".50 X 0.60 MTS RECTO"/>
    <n v="154223"/>
    <m/>
    <s v="DE"/>
    <n v="881600"/>
    <n v="881600"/>
    <s v="1-6-65-01"/>
    <s v="3-1-45-06"/>
    <n v="881600"/>
    <n v="0"/>
    <x v="666"/>
    <d v="2007-05-03T00:00:00"/>
    <x v="6"/>
  </r>
  <r>
    <n v="222"/>
    <s v="3.1 MUEBLES Y ENSERES"/>
    <n v="1238"/>
    <s v="SUPERFICIE"/>
    <n v="2872"/>
    <s v="USADO"/>
    <m/>
    <s v="PUESTO DE TRABAJO MODULAR"/>
    <m/>
    <n v="154224"/>
    <m/>
    <s v="DE"/>
    <n v="881600"/>
    <n v="881600"/>
    <s v="1-6-65-01"/>
    <s v="3-1-45-06"/>
    <n v="881600"/>
    <n v="0"/>
    <x v="666"/>
    <d v="2007-05-03T00:00:00"/>
    <x v="6"/>
  </r>
  <r>
    <n v="222"/>
    <s v="3.1 MUEBLES Y ENSERES"/>
    <n v="1238"/>
    <s v="SUPERFICIE"/>
    <n v="2873"/>
    <s v="USADO"/>
    <m/>
    <s v="PUESTO DE TRABAJO MODULAR DE 1"/>
    <s v=".50 X 0.60 MTS RECTO"/>
    <n v="154226"/>
    <m/>
    <s v="DE"/>
    <n v="881600"/>
    <n v="881600"/>
    <s v="1-6-65-01"/>
    <s v="3-1-45-06"/>
    <n v="881600"/>
    <n v="0"/>
    <x v="666"/>
    <d v="2007-05-03T00:00:00"/>
    <x v="6"/>
  </r>
  <r>
    <n v="222"/>
    <s v="3.1 MUEBLES Y ENSERES"/>
    <n v="1238"/>
    <s v="SUPERFICIE"/>
    <n v="2874"/>
    <s v="USADO"/>
    <d v="2017-11-29T00:00:00"/>
    <s v="PUESTO DE TRABAJO MODULAR DE 1"/>
    <s v=".50 X 0.60 MTS RECTO"/>
    <n v="154228"/>
    <m/>
    <s v="DE"/>
    <n v="881600"/>
    <n v="881600"/>
    <s v="1-6-65-01"/>
    <s v="3-1-45-06"/>
    <n v="881600"/>
    <n v="0"/>
    <x v="666"/>
    <d v="2007-05-03T00:00:00"/>
    <x v="6"/>
  </r>
  <r>
    <n v="222"/>
    <s v="3.1 MUEBLES Y ENSERES"/>
    <n v="1238"/>
    <s v="SUPERFICIE"/>
    <n v="2875"/>
    <s v="USADO"/>
    <m/>
    <s v="PUESTO DE TRABAJO MODULAR DE 1"/>
    <s v=".50 X 0.60 MTS RECTO"/>
    <n v="154229"/>
    <m/>
    <s v="DE"/>
    <n v="881600"/>
    <n v="881600"/>
    <s v="1-6-65-01"/>
    <s v="3-1-45-06"/>
    <n v="881600"/>
    <n v="0"/>
    <x v="666"/>
    <d v="2007-05-03T00:00:00"/>
    <x v="6"/>
  </r>
  <r>
    <n v="222"/>
    <s v="3.1 MUEBLES Y ENSERES"/>
    <n v="1238"/>
    <s v="SUPERFICIE"/>
    <n v="2876"/>
    <s v="USADO"/>
    <m/>
    <s v="SUPERFICIE Y PEDESTAL CON CAJO"/>
    <s v="NERA"/>
    <n v="154232"/>
    <m/>
    <s v="CC"/>
    <n v="262972"/>
    <n v="262972"/>
    <s v="5-1-11-15-002"/>
    <s v="5-1-11-14-003"/>
    <n v="0"/>
    <n v="0"/>
    <x v="668"/>
    <d v="2007-05-03T00:00:00"/>
    <x v="6"/>
  </r>
  <r>
    <n v="222"/>
    <s v="3.1 MUEBLES Y ENSERES"/>
    <n v="1238"/>
    <s v="SUPERFICIE"/>
    <n v="2877"/>
    <s v="USADO"/>
    <m/>
    <s v="SUPERFICIE Y PEDESTAL SIN CAJO"/>
    <s v="NERA"/>
    <n v="154233"/>
    <m/>
    <s v="CC"/>
    <n v="262972"/>
    <n v="262972"/>
    <s v="5-1-11-15-002"/>
    <s v="5-1-11-14-003"/>
    <n v="0"/>
    <n v="0"/>
    <x v="668"/>
    <d v="2007-05-03T00:00:00"/>
    <x v="6"/>
  </r>
  <r>
    <n v="222"/>
    <s v="3.1 MUEBLES Y ENSERES"/>
    <n v="1238"/>
    <s v="SUPERFICIE"/>
    <n v="2878"/>
    <s v="USADO"/>
    <m/>
    <s v="SUPERFICIE Y PEDESTAL CON CAJO"/>
    <s v="NERA"/>
    <n v="154235"/>
    <m/>
    <s v="CC"/>
    <n v="262972"/>
    <n v="262972"/>
    <s v="5-1-11-15-002"/>
    <s v="5-1-11-14-003"/>
    <n v="0"/>
    <n v="0"/>
    <x v="668"/>
    <d v="2007-05-03T00:00:00"/>
    <x v="6"/>
  </r>
  <r>
    <n v="222"/>
    <s v="3.1 MUEBLES Y ENSERES"/>
    <n v="1238"/>
    <s v="SUPERFICIE"/>
    <n v="2879"/>
    <s v="USADO"/>
    <m/>
    <s v="SUPERFICIE Y PEDESTAL CON CAJO"/>
    <s v="NERA"/>
    <n v="154236"/>
    <m/>
    <s v="CC"/>
    <n v="262972"/>
    <n v="262972"/>
    <s v="5-1-11-15-002"/>
    <s v="5-1-11-14-003"/>
    <n v="0"/>
    <n v="0"/>
    <x v="668"/>
    <d v="2007-05-03T00:00:00"/>
    <x v="6"/>
  </r>
  <r>
    <n v="222"/>
    <s v="3.1 MUEBLES Y ENSERES"/>
    <n v="1238"/>
    <s v="SUPERFICIE"/>
    <n v="2880"/>
    <s v="USADO"/>
    <m/>
    <s v="SUPERFICIE Y PEDESTAL SIN CAJO"/>
    <s v="NERA"/>
    <n v="154237"/>
    <m/>
    <s v="CC"/>
    <n v="262972"/>
    <n v="262972"/>
    <s v="5-1-11-15-002"/>
    <s v="5-1-11-14-003"/>
    <n v="0"/>
    <n v="0"/>
    <x v="668"/>
    <d v="2007-05-03T00:00:00"/>
    <x v="6"/>
  </r>
  <r>
    <n v="222"/>
    <s v="3.1 MUEBLES Y ENSERES"/>
    <n v="1238"/>
    <s v="SUPERFICIE"/>
    <n v="2881"/>
    <s v="USADO"/>
    <m/>
    <s v="SUPERFICIE Y PEDESTAL SIN CAJO"/>
    <s v="NERA"/>
    <n v="154238"/>
    <m/>
    <s v="CC"/>
    <n v="262972"/>
    <n v="262972"/>
    <s v="5-1-11-15-002"/>
    <s v="5-1-11-14-003"/>
    <n v="0"/>
    <n v="0"/>
    <x v="668"/>
    <d v="2007-05-03T00:00:00"/>
    <x v="6"/>
  </r>
  <r>
    <n v="222"/>
    <s v="3.1 MUEBLES Y ENSERES"/>
    <n v="1238"/>
    <s v="SUPERFICIE"/>
    <n v="2882"/>
    <s v="USADO"/>
    <m/>
    <s v="SUPERFICIE Y PEDESTAL CON CAJO"/>
    <s v="NERA"/>
    <n v="154239"/>
    <m/>
    <s v="CC"/>
    <n v="262972"/>
    <n v="262972"/>
    <s v="5-1-11-15-002"/>
    <s v="5-1-11-14-003"/>
    <n v="0"/>
    <n v="0"/>
    <x v="668"/>
    <d v="2007-05-03T00:00:00"/>
    <x v="6"/>
  </r>
  <r>
    <n v="222"/>
    <s v="3.1 MUEBLES Y ENSERES"/>
    <n v="1238"/>
    <s v="SUPERFICIE"/>
    <n v="2883"/>
    <s v="USADO"/>
    <m/>
    <s v="SUPERFICIE Y PEDESTAL CON CAJO"/>
    <s v="NERA"/>
    <n v="154246"/>
    <m/>
    <s v="DE"/>
    <n v="742748"/>
    <n v="742748"/>
    <s v="1-6-65-01"/>
    <s v="3-1-45-06"/>
    <n v="742748"/>
    <n v="0"/>
    <x v="658"/>
    <d v="2007-05-03T00:00:00"/>
    <x v="6"/>
  </r>
  <r>
    <n v="241"/>
    <s v="9.1 ELEMENTOS MUSICALES"/>
    <n v="1622"/>
    <s v="PARTITURAS"/>
    <n v="2884"/>
    <s v="USADO"/>
    <m/>
    <s v="LLOID A.  NO LLORES POR MI ARG"/>
    <s v="ENTINA."/>
    <n v="1543"/>
    <m/>
    <s v="DE"/>
    <n v="119196.7"/>
    <n v="119196.7"/>
    <s v="1-9-60-90-003"/>
    <s v="3-1-45-12"/>
    <n v="0"/>
    <n v="0"/>
    <x v="496"/>
    <d v="1986-05-27T00:00:00"/>
    <x v="0"/>
  </r>
  <r>
    <n v="241"/>
    <s v="9.1 ELEMENTOS MUSICALES"/>
    <n v="1622"/>
    <s v="PARTITURAS"/>
    <n v="2885"/>
    <s v="USADO"/>
    <m/>
    <s v="BACH JOHANN. SUITE NO. 1. S. 1"/>
    <s v="066."/>
    <n v="154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86"/>
    <s v="USADO"/>
    <m/>
    <s v="LOYOLA JOS╔. M┌SICA VIVA. PERC"/>
    <s v="USIËN."/>
    <n v="154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87"/>
    <s v="USADO"/>
    <m/>
    <s v="ELGAR EDWARD. POMPA Y CIRCUNST"/>
    <s v=". MARCHA."/>
    <n v="154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88"/>
    <s v="USADO"/>
    <m/>
    <s v="ZULETA FABIO. SINFONIA NO. 9. "/>
    <s v="GONZALEZ"/>
    <n v="154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89"/>
    <s v="USADO"/>
    <m/>
    <s v="BARROS JOSE/ FADUL EMILIO. MOM"/>
    <s v="POSINA"/>
    <s v="1548-1"/>
    <m/>
    <s v="DE"/>
    <n v="100000"/>
    <n v="100000"/>
    <s v="1-9-60-90-003"/>
    <s v="3-1-45-12"/>
    <n v="0"/>
    <n v="0"/>
    <x v="669"/>
    <d v="1999-06-30T00:00:00"/>
    <x v="0"/>
  </r>
  <r>
    <n v="241"/>
    <s v="9.1 ELEMENTOS MUSICALES"/>
    <n v="1622"/>
    <s v="PARTITURAS"/>
    <n v="2890"/>
    <s v="USADO"/>
    <m/>
    <s v="GUILLESPIE DIZZI. A NIGH  IN T"/>
    <s v="UNISIA."/>
    <s v="1549-1"/>
    <m/>
    <s v="DE"/>
    <n v="100000"/>
    <n v="100000"/>
    <s v="1-9-60-90-003"/>
    <s v="3-1-45-12"/>
    <n v="0"/>
    <n v="0"/>
    <x v="669"/>
    <d v="1999-06-30T00:00:00"/>
    <x v="0"/>
  </r>
  <r>
    <n v="241"/>
    <s v="9.1 ELEMENTOS MUSICALES"/>
    <n v="1622"/>
    <s v="PARTITURAS"/>
    <n v="2891"/>
    <s v="USADO"/>
    <m/>
    <s v="KAPER WASHINGTON. GREEN DOLPHI"/>
    <s v="N STREET"/>
    <s v="1550-1"/>
    <m/>
    <s v="DE"/>
    <n v="100000"/>
    <n v="100000"/>
    <s v="1-9-60-90-003"/>
    <s v="3-1-45-12"/>
    <n v="0"/>
    <n v="0"/>
    <x v="669"/>
    <d v="1999-06-30T00:00:00"/>
    <x v="0"/>
  </r>
  <r>
    <n v="241"/>
    <s v="9.1 ELEMENTOS MUSICALES"/>
    <n v="1622"/>
    <s v="PARTITURAS"/>
    <n v="2892"/>
    <s v="USADO"/>
    <m/>
    <s v="LARSEN NEIL. SAMBA DE SAUDACE."/>
    <m/>
    <s v="1551-1"/>
    <m/>
    <s v="DE"/>
    <n v="100000"/>
    <n v="100000"/>
    <s v="1-9-60-90-003"/>
    <s v="3-1-45-12"/>
    <n v="0"/>
    <n v="0"/>
    <x v="669"/>
    <d v="1999-06-30T00:00:00"/>
    <x v="0"/>
  </r>
  <r>
    <n v="241"/>
    <s v="9.1 ELEMENTOS MUSICALES"/>
    <n v="1622"/>
    <s v="PARTITURAS"/>
    <n v="2893"/>
    <s v="USADO"/>
    <m/>
    <s v="VAUGHAN WILLIAMS. SIR JOHN IN "/>
    <s v="LOVE."/>
    <n v="155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94"/>
    <s v="USADO"/>
    <m/>
    <s v="GARCIA PARRUA JORGE. MENSAJE, "/>
    <s v="VOZ E INTRUMENTOS."/>
    <n v="155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95"/>
    <s v="USADO"/>
    <m/>
    <s v="GARCIA PORRUA JORGE. VARIACION"/>
    <s v="ES EN CONTRASTE."/>
    <n v="155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96"/>
    <s v="USADO"/>
    <m/>
    <s v="GARCIA PORRUA JORGE. M┌SICA PA"/>
    <s v="RA 40 INSTRUMENTOS."/>
    <n v="155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897"/>
    <s v="USADO"/>
    <m/>
    <s v="MAHLER GUSTAV. WO DIE SCHOENEN"/>
    <s v=" TROMPETEN BLASEN."/>
    <n v="1556"/>
    <m/>
    <s v="DE"/>
    <n v="67541.16"/>
    <n v="67541.16"/>
    <s v="1-9-60-90-003"/>
    <s v="3-1-45-12"/>
    <n v="0"/>
    <n v="0"/>
    <x v="670"/>
    <d v="1994-09-30T00:00:00"/>
    <x v="0"/>
  </r>
  <r>
    <n v="241"/>
    <s v="9.1 ELEMENTOS MUSICALES"/>
    <n v="1622"/>
    <s v="PARTITURAS"/>
    <n v="2898"/>
    <s v="USADO"/>
    <m/>
    <s v="MAHLER GUSTAV. SOLAGE IN SORRO"/>
    <s v="V TROST ILA UNGLUCK."/>
    <n v="1557"/>
    <m/>
    <s v="DE"/>
    <n v="73663.460000000006"/>
    <n v="73663.460000000006"/>
    <s v="1-9-60-90-003"/>
    <s v="3-1-45-12"/>
    <n v="0"/>
    <n v="0"/>
    <x v="671"/>
    <d v="1994-09-30T00:00:00"/>
    <x v="0"/>
  </r>
  <r>
    <n v="241"/>
    <s v="9.1 ELEMENTOS MUSICALES"/>
    <n v="1622"/>
    <s v="PARTITURAS"/>
    <n v="2899"/>
    <s v="USADO"/>
    <m/>
    <s v="MAHLER GUSTAV. LOB DES HOHEN V"/>
    <s v="ERSTANDES PRAISE OF LOFTY INTE"/>
    <n v="1558"/>
    <m/>
    <s v="DE"/>
    <n v="79834.59"/>
    <n v="79834.59"/>
    <s v="1-9-60-90-003"/>
    <s v="3-1-45-12"/>
    <n v="0"/>
    <n v="0"/>
    <x v="672"/>
    <d v="1994-09-30T00:00:00"/>
    <x v="0"/>
  </r>
  <r>
    <n v="241"/>
    <s v="9.1 ELEMENTOS MUSICALES"/>
    <n v="1622"/>
    <s v="PARTITURAS"/>
    <n v="2900"/>
    <s v="USADO"/>
    <m/>
    <s v="MAHLER GUSTAV. REVELGE. DESPER"/>
    <s v="TAR."/>
    <n v="1559"/>
    <m/>
    <s v="DE"/>
    <n v="119715.3"/>
    <n v="119715.3"/>
    <s v="1-9-60-90-003"/>
    <s v="3-1-45-12"/>
    <n v="0"/>
    <n v="0"/>
    <x v="673"/>
    <d v="1994-09-30T00:00:00"/>
    <x v="0"/>
  </r>
  <r>
    <n v="241"/>
    <s v="9.1 ELEMENTOS MUSICALES"/>
    <n v="1622"/>
    <s v="PARTITURAS"/>
    <n v="2901"/>
    <s v="USADO"/>
    <m/>
    <s v="MAHLER GUSTAV. RHINE LEGEND. P"/>
    <s v="EQUEÐA LEYENDA RENANA. MAHLER"/>
    <n v="1560"/>
    <m/>
    <s v="DE"/>
    <n v="55247.55"/>
    <n v="55247.55"/>
    <s v="1-9-60-90-003"/>
    <s v="3-1-45-12"/>
    <n v="0"/>
    <n v="0"/>
    <x v="674"/>
    <d v="1994-09-30T00:00:00"/>
    <x v="0"/>
  </r>
  <r>
    <n v="241"/>
    <s v="9.1 ELEMENTOS MUSICALES"/>
    <n v="1622"/>
    <s v="PARTITURAS"/>
    <n v="2902"/>
    <s v="USADO"/>
    <m/>
    <s v="MAHLER GUSTAV. LABOUR LOST (VE"/>
    <s v="RIONE MACH). VANO ESFUERZO. MA"/>
    <n v="1561"/>
    <m/>
    <s v="DE"/>
    <n v="189500.49"/>
    <n v="189500.49"/>
    <s v="1-9-60-90-003"/>
    <s v="3-1-45-12"/>
    <n v="0"/>
    <n v="0"/>
    <x v="675"/>
    <d v="1994-09-30T00:00:00"/>
    <x v="0"/>
  </r>
  <r>
    <n v="241"/>
    <s v="9.1 ELEMENTOS MUSICALES"/>
    <n v="1622"/>
    <s v="PARTITURAS"/>
    <n v="2903"/>
    <s v="USADO"/>
    <m/>
    <s v="MAHLER GUSTAV. ANTONIUS VON PA"/>
    <s v="DUA FISCHPREDISH."/>
    <n v="1562"/>
    <m/>
    <s v="DE"/>
    <n v="122610.6"/>
    <n v="122610.6"/>
    <s v="1-9-60-90-003"/>
    <s v="3-1-45-12"/>
    <n v="0"/>
    <n v="0"/>
    <x v="676"/>
    <d v="1994-09-30T00:00:00"/>
    <x v="0"/>
  </r>
  <r>
    <n v="241"/>
    <s v="9.1 ELEMENTOS MUSICALES"/>
    <n v="1622"/>
    <s v="PARTITURAS"/>
    <n v="2904"/>
    <s v="USADO"/>
    <m/>
    <s v="MAHLER GUSTAV. DAS IRDISCHE LE"/>
    <s v="BEN. LA CLARA VIDA TERRENAL."/>
    <n v="1563"/>
    <m/>
    <s v="DE"/>
    <n v="73663.460000000006"/>
    <n v="73663.460000000006"/>
    <s v="1-9-60-90-003"/>
    <s v="3-1-45-12"/>
    <n v="0"/>
    <n v="0"/>
    <x v="671"/>
    <d v="1994-09-30T00:00:00"/>
    <x v="0"/>
  </r>
  <r>
    <n v="241"/>
    <s v="9.1 ELEMENTOS MUSICALES"/>
    <n v="1622"/>
    <s v="PARTITURAS"/>
    <n v="2905"/>
    <s v="USADO"/>
    <m/>
    <s v="MAHLER GUSTAV. DER TAMBOURSG S"/>
    <s v="ELL. EL PEQUEÐO TAMBOR."/>
    <n v="1564"/>
    <m/>
    <s v="DE"/>
    <n v="61394.31"/>
    <n v="61394.31"/>
    <s v="1-9-60-90-003"/>
    <s v="3-1-45-12"/>
    <n v="0"/>
    <n v="0"/>
    <x v="677"/>
    <d v="1994-09-30T00:00:00"/>
    <x v="0"/>
  </r>
  <r>
    <n v="241"/>
    <s v="9.1 ELEMENTOS MUSICALES"/>
    <n v="1622"/>
    <s v="PARTITURAS"/>
    <n v="2906"/>
    <s v="USADO"/>
    <m/>
    <s v="MAHLER GUSTAV. WER HAT DIES LI"/>
    <s v="EDEL ERDACHT. QUIEN IDEO ESTA"/>
    <n v="1565"/>
    <m/>
    <s v="DE"/>
    <n v="158939.04999999999"/>
    <n v="158939.04999999999"/>
    <s v="1-9-60-90-003"/>
    <s v="3-1-45-12"/>
    <n v="0"/>
    <n v="0"/>
    <x v="678"/>
    <d v="1993-04-05T00:00:00"/>
    <x v="0"/>
  </r>
  <r>
    <n v="241"/>
    <s v="9.1 ELEMENTOS MUSICALES"/>
    <n v="1622"/>
    <s v="PARTITURAS"/>
    <n v="2907"/>
    <s v="USADO"/>
    <m/>
    <s v="MAHLER GUSTAV. DER SCHILDWACHE"/>
    <s v="  NACHTLIED. NOCTURNO DEL CENT"/>
    <n v="1566"/>
    <m/>
    <s v="DE"/>
    <n v="89030.34"/>
    <n v="89030.34"/>
    <s v="1-9-60-90-003"/>
    <s v="3-1-45-12"/>
    <n v="0"/>
    <n v="0"/>
    <x v="679"/>
    <d v="1994-09-30T00:00:00"/>
    <x v="0"/>
  </r>
  <r>
    <n v="241"/>
    <s v="9.1 ELEMENTOS MUSICALES"/>
    <n v="1622"/>
    <s v="PARTITURAS"/>
    <n v="2908"/>
    <s v="USADO"/>
    <m/>
    <s v="MAHLER GUSTAV. LIED DES VERFOL"/>
    <s v="GTEN IN TURM.CANTO DEL PERSEGU"/>
    <n v="1567"/>
    <m/>
    <s v="DE"/>
    <n v="98226"/>
    <n v="98226"/>
    <s v="1-9-60-90-003"/>
    <s v="3-1-45-12"/>
    <n v="0"/>
    <n v="0"/>
    <x v="680"/>
    <d v="1994-09-30T00:00:00"/>
    <x v="0"/>
  </r>
  <r>
    <n v="241"/>
    <s v="9.1 ELEMENTOS MUSICALES"/>
    <n v="1622"/>
    <s v="PARTITURAS"/>
    <n v="2909"/>
    <s v="USADO"/>
    <m/>
    <s v="MAHLER GUSTAV. SINFONIA NO. 2."/>
    <s v=" URLICHT. LUZ PRIMARIA."/>
    <n v="156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10"/>
    <s v="USADO"/>
    <m/>
    <s v="RENDËN G GUILLERMO. PRESENCIA "/>
    <s v="DE OTOÐO."/>
    <n v="156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11"/>
    <s v="USADO"/>
    <m/>
    <s v="FAVERO ALBERTO. CONCIERTO PARA"/>
    <s v=" VIOLIN Y ORQUESTA."/>
    <n v="157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12"/>
    <s v="USADO"/>
    <m/>
    <s v="RUDZINKI ZBIGNIEW. REQUIEM."/>
    <m/>
    <n v="157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13"/>
    <s v="USADO"/>
    <m/>
    <s v="HUWLER PERRE. PABLO. VOZ Y ORQ"/>
    <s v="UESTA."/>
    <n v="157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14"/>
    <s v="USADO"/>
    <m/>
    <s v="PUCCINI GIACOMO. LA BOHEME. QU"/>
    <s v="ANDO MEN  VO, SOLETTA MUSETTA."/>
    <n v="157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15"/>
    <s v="USADO"/>
    <m/>
    <s v="MOZAR WOLFGANG. DON JUAN . ARI"/>
    <s v="A. MI TRADI QUELL. ALMA INGRAT"/>
    <n v="157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16"/>
    <s v="USADO"/>
    <m/>
    <s v="PUCCINI GIACOMO. O MIO BABBINO"/>
    <s v=" CARO DE LA OPERA GIANNI SCHIC"/>
    <n v="157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17"/>
    <s v="USADO"/>
    <m/>
    <s v="ROSSINI.  BARBERTO DE SEVILLA."/>
    <s v=" UNA VOCE POCO FA ROSINA.ACTO"/>
    <n v="157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18"/>
    <s v="USADO"/>
    <m/>
    <s v="GERSWIN GEORGES. CONCIERTO PIA"/>
    <s v="NO FA."/>
    <n v="157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19"/>
    <s v="USADO"/>
    <m/>
    <s v="MOZART  WOLFGANG. COSI FON TUT"/>
    <s v="TE. COME SCOGLIO ARIA DE FIORD"/>
    <n v="157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20"/>
    <s v="USADO"/>
    <m/>
    <s v="GOUNOD CHARLES. ROMEO Y JULIET"/>
    <s v="A. JE VEUX VIBRE."/>
    <n v="157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21"/>
    <s v="USADO"/>
    <m/>
    <s v="PINZON JESUS. VARIACIONES SIN "/>
    <s v="TEMA."/>
    <n v="158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22"/>
    <s v="USADO"/>
    <m/>
    <s v="DESCONOCIDO. LA ORQUESTA. JUGU"/>
    <s v="ETE MUSICAL."/>
    <n v="158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23"/>
    <s v="USADO"/>
    <m/>
    <s v="CHAIKOSKY PETER. FRANCESA DA R"/>
    <s v="IMINI OP 32."/>
    <n v="1582"/>
    <m/>
    <s v="DE"/>
    <n v="405478.25"/>
    <n v="405478.25"/>
    <s v="1-9-60-90-003"/>
    <s v="3-1-45-12"/>
    <n v="0"/>
    <n v="0"/>
    <x v="681"/>
    <d v="1994-09-30T00:00:00"/>
    <x v="0"/>
  </r>
  <r>
    <n v="241"/>
    <s v="9.1 ELEMENTOS MUSICALES"/>
    <n v="1622"/>
    <s v="PARTITURAS"/>
    <n v="2924"/>
    <s v="USADO"/>
    <m/>
    <s v="GUERRERO JACINTO. LOS GAVILANE"/>
    <s v="S. ZARZUELA."/>
    <n v="158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25"/>
    <s v="USADO"/>
    <m/>
    <s v="POULENE FRANCISCO. CONCERT CHA"/>
    <s v="MPETRE, CLAVECIN Y ORQUESTA. P"/>
    <n v="1584"/>
    <m/>
    <s v="DE"/>
    <n v="114641.82"/>
    <n v="114641.82"/>
    <s v="1-9-60-90-003"/>
    <s v="3-1-45-12"/>
    <n v="0"/>
    <n v="0"/>
    <x v="682"/>
    <d v="1994-09-30T00:00:00"/>
    <x v="0"/>
  </r>
  <r>
    <n v="241"/>
    <s v="9.1 ELEMENTOS MUSICALES"/>
    <n v="1622"/>
    <s v="PARTITURAS"/>
    <n v="2926"/>
    <s v="USADO"/>
    <m/>
    <s v="MAHLER GUSTAV- SINFONIA NO. 4."/>
    <m/>
    <n v="1585"/>
    <m/>
    <s v="DE"/>
    <n v="439581.53"/>
    <n v="439581.53"/>
    <s v="1-9-60-90-003"/>
    <s v="3-1-45-12"/>
    <n v="0"/>
    <n v="0"/>
    <x v="683"/>
    <d v="1996-09-17T00:00:00"/>
    <x v="0"/>
  </r>
  <r>
    <n v="241"/>
    <s v="9.1 ELEMENTOS MUSICALES"/>
    <n v="1622"/>
    <s v="PARTITURAS"/>
    <n v="2927"/>
    <s v="USADO"/>
    <m/>
    <s v="ROSERO NOE. ADIOS AL TAMBO. PA"/>
    <s v="SILLO."/>
    <n v="158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28"/>
    <s v="USADO"/>
    <m/>
    <s v="MOZART WOLFGANG. SINFONIA  CON"/>
    <s v="CERTANTE  PARA VIOLIN Y VIOLA."/>
    <n v="1587"/>
    <m/>
    <s v="DE"/>
    <n v="154640.48000000001"/>
    <n v="154640.48000000001"/>
    <s v="1-9-60-90-003"/>
    <s v="3-1-45-12"/>
    <n v="0"/>
    <n v="0"/>
    <x v="684"/>
    <d v="1996-08-21T00:00:00"/>
    <x v="0"/>
  </r>
  <r>
    <n v="241"/>
    <s v="9.1 ELEMENTOS MUSICALES"/>
    <n v="1622"/>
    <s v="PARTITURAS"/>
    <n v="2929"/>
    <s v="USADO"/>
    <m/>
    <s v="TORRES D. JAIME. HIMNO SEGUROS"/>
    <s v=" LA EQUIDAD."/>
    <n v="158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30"/>
    <s v="USADO"/>
    <m/>
    <s v="QUIJANO LUIS GUILLERMO. DESPOS"/>
    <s v="ORIOS MISTICOS."/>
    <n v="158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31"/>
    <s v="USADO"/>
    <m/>
    <s v="ROSERO RAUL. QUERIDA CIUDAD DE"/>
    <s v=" PASTO."/>
    <n v="159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32"/>
    <s v="USADO"/>
    <m/>
    <s v="BOCHERINI LUIGI. CONCIERTO DEL"/>
    <s v=" FANDANGO."/>
    <n v="159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33"/>
    <s v="USADO"/>
    <m/>
    <s v="LARA PAZ GUSTAVO. MAIZ, ORQUES"/>
    <s v="TA."/>
    <n v="1592"/>
    <m/>
    <s v="DE"/>
    <n v="441469.34"/>
    <n v="441469.34"/>
    <s v="1-9-60-90-003"/>
    <s v="3-1-45-12"/>
    <n v="0"/>
    <n v="0"/>
    <x v="471"/>
    <d v="1988-09-06T00:00:00"/>
    <x v="0"/>
  </r>
  <r>
    <n v="241"/>
    <s v="9.1 ELEMENTOS MUSICALES"/>
    <n v="1622"/>
    <s v="PARTITURAS"/>
    <n v="2934"/>
    <s v="USADO"/>
    <m/>
    <s v="STRAUSS JOHANN. TRISCH TRASCH."/>
    <s v=" POLKA.OP. 214."/>
    <n v="159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35"/>
    <s v="USADO"/>
    <m/>
    <s v="MOZART WOLFGANG. COSI FAN TULT"/>
    <s v="E. OBERTURA."/>
    <n v="159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36"/>
    <s v="USADO"/>
    <m/>
    <s v="STRAUSS RICHARD. TRAVESURAS."/>
    <m/>
    <n v="159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37"/>
    <s v="USADO"/>
    <m/>
    <s v="ANONIMO. SANDONA. ORQUESTA."/>
    <m/>
    <n v="1596"/>
    <m/>
    <s v="DE"/>
    <n v="77698.61"/>
    <n v="77698.61"/>
    <s v="1-9-60-90-003"/>
    <s v="3-1-45-12"/>
    <n v="0"/>
    <n v="0"/>
    <x v="685"/>
    <d v="1984-12-31T00:00:00"/>
    <x v="0"/>
  </r>
  <r>
    <n v="241"/>
    <s v="9.1 ELEMENTOS MUSICALES"/>
    <n v="1622"/>
    <s v="PARTITURAS"/>
    <n v="2938"/>
    <s v="USADO"/>
    <m/>
    <s v="STRAUSS JOHANN. VINO, MUJERES "/>
    <s v="Y CANCIËN."/>
    <n v="159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39"/>
    <s v="USADO"/>
    <m/>
    <s v="MARULANDA LOPEZ JUAN. CUATRO A"/>
    <s v="BTRACCIONES."/>
    <n v="159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40"/>
    <s v="USADO"/>
    <m/>
    <s v="DESCONOCIDO. EL MRIANCHURITO. "/>
    <s v="RITMO SURE."/>
    <n v="159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41"/>
    <s v="USADO"/>
    <m/>
    <s v="RENDON GUILLERMO. EARTHM CUART"/>
    <s v="ETO CLARINETE."/>
    <n v="160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42"/>
    <s v="USADO"/>
    <m/>
    <s v="LEDESMA RODOLFO. METAMORFOSIS."/>
    <m/>
    <n v="160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43"/>
    <s v="USADO"/>
    <m/>
    <s v="STRAUSS JOHANN. VIDA DE ARTIST"/>
    <s v="AS. VALSE."/>
    <n v="160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44"/>
    <s v="USADO"/>
    <m/>
    <s v="BRICEÐO ARNULFO. HIMNO DEL IND"/>
    <s v="ERENA."/>
    <n v="160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45"/>
    <s v="USADO"/>
    <m/>
    <s v="GUZMAN ALBERTO. ALUNA. POEMA B"/>
    <s v="ANDA SINFONICA."/>
    <n v="160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46"/>
    <s v="USADO"/>
    <m/>
    <s v="PINZON JESUS. HIMNO DE SANTAND"/>
    <s v="ER."/>
    <n v="1605"/>
    <m/>
    <s v="DE"/>
    <n v="110367.25"/>
    <n v="110367.25"/>
    <s v="1-9-60-90-003"/>
    <s v="3-1-45-12"/>
    <n v="0"/>
    <n v="0"/>
    <x v="462"/>
    <d v="1989-02-10T00:00:00"/>
    <x v="0"/>
  </r>
  <r>
    <n v="241"/>
    <s v="9.1 ELEMENTOS MUSICALES"/>
    <n v="1622"/>
    <s v="PARTITURAS"/>
    <n v="2947"/>
    <s v="USADO"/>
    <m/>
    <s v="BELLINI VICENZO. NORMA. ARIA. "/>
    <s v="COSTA DIVA."/>
    <n v="160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48"/>
    <s v="USADO"/>
    <m/>
    <s v="CALVO LUIS/MORAN HERIBERTO. AD"/>
    <s v="IOS A BOGOT┴."/>
    <n v="160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49"/>
    <s v="USADO"/>
    <m/>
    <s v="CHAVES CARLOS. TOCCATA PARA IN"/>
    <s v="STRUMENTOS DE PERCUSIËN."/>
    <n v="160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50"/>
    <s v="USADO"/>
    <m/>
    <s v="BERLIOZ HECTOR, MACHA HUNGARA."/>
    <s v=" OP. 24."/>
    <n v="160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51"/>
    <s v="USADO"/>
    <m/>
    <s v="STRAUSS JOHANN. MANCHA EGIPCIA"/>
    <s v=". OP 335."/>
    <n v="1610"/>
    <m/>
    <s v="DE"/>
    <n v="70614.5"/>
    <n v="70614.5"/>
    <s v="1-9-60-90-003"/>
    <s v="3-1-45-12"/>
    <n v="0"/>
    <n v="0"/>
    <x v="686"/>
    <d v="1994-09-30T00:00:00"/>
    <x v="0"/>
  </r>
  <r>
    <n v="241"/>
    <s v="9.1 ELEMENTOS MUSICALES"/>
    <n v="1622"/>
    <s v="PARTITURAS"/>
    <n v="2952"/>
    <s v="USADO"/>
    <m/>
    <s v="STRAUSS JOHANN Y JOSE. POLKA P"/>
    <s v="IZZICATO."/>
    <n v="161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53"/>
    <s v="USADO"/>
    <m/>
    <s v="STRAUSS JOHANN. S GIBT NUR KAI"/>
    <s v="SERSTAD- S GIBT NUR A WIEN."/>
    <n v="1612"/>
    <m/>
    <s v="DE"/>
    <n v="36831.75"/>
    <n v="36831.75"/>
    <s v="1-9-60-90-003"/>
    <s v="3-1-45-12"/>
    <n v="0"/>
    <n v="0"/>
    <x v="687"/>
    <d v="1994-09-30T00:00:00"/>
    <x v="0"/>
  </r>
  <r>
    <n v="241"/>
    <s v="9.1 ELEMENTOS MUSICALES"/>
    <n v="1622"/>
    <s v="PARTITURAS"/>
    <n v="2954"/>
    <s v="USADO"/>
    <m/>
    <s v="STRAUSS JOHANN. ALEXANDRINE PO"/>
    <s v="LKA OP. 198."/>
    <n v="1613"/>
    <m/>
    <s v="DE"/>
    <n v="61394.31"/>
    <n v="61394.31"/>
    <s v="1-9-60-90-003"/>
    <s v="3-1-45-12"/>
    <n v="0"/>
    <n v="0"/>
    <x v="677"/>
    <d v="1994-09-30T00:00:00"/>
    <x v="0"/>
  </r>
  <r>
    <n v="241"/>
    <s v="9.1 ELEMENTOS MUSICALES"/>
    <n v="1622"/>
    <s v="PARTITURAS"/>
    <n v="2955"/>
    <s v="USADO"/>
    <m/>
    <s v="VARIOS. OBRAS PARA XILOFONO.TR"/>
    <s v="ANSC. PALIEV."/>
    <n v="161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56"/>
    <s v="USADO"/>
    <m/>
    <s v="BRITTEN BENJAMIN. PETER GRIMES"/>
    <s v=". OP. 33. REDUCCIËN."/>
    <n v="161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57"/>
    <s v="USADO"/>
    <m/>
    <s v="RACHMANINOFF SERGUEI. SINFONIA"/>
    <s v=" NO. 2."/>
    <n v="161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58"/>
    <s v="USADO"/>
    <m/>
    <s v="PARRA GUSTAVO. BEJAS."/>
    <m/>
    <n v="161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59"/>
    <s v="USADO"/>
    <m/>
    <s v="IBERT JACQUES. CONCIERTO DE CA"/>
    <s v="MARA. SAXOFON Y ORQUESTA."/>
    <n v="161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60"/>
    <s v="USADO"/>
    <m/>
    <s v="TURINA JOAQUIN. CANTO A SEVILL"/>
    <s v="A. OP. 37."/>
    <n v="161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61"/>
    <s v="USADO"/>
    <m/>
    <s v="VARIOS. PIEZAS CLASICAS Y ROMA"/>
    <s v="NTICAS. ARREGLOS."/>
    <n v="162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62"/>
    <s v="USADO"/>
    <m/>
    <s v="VARIOS. PIEZAS CLASICAS Y ROMA"/>
    <s v="NTICAS.  ARREGLOS."/>
    <n v="162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63"/>
    <s v="USADO"/>
    <m/>
    <s v="VARIOS. PIEZAS CLASICAS Y ROMA"/>
    <s v="NTICAS. ARREGLOS."/>
    <n v="162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64"/>
    <s v="USADO"/>
    <m/>
    <s v="VARIOS. PIEZAS CLASICAS Y ROMA"/>
    <s v="NTICAS. ARREGLOS."/>
    <n v="162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65"/>
    <s v="USADO"/>
    <m/>
    <s v="VARIOS. PIEZAS CLASICAS Y ROMA"/>
    <s v="NTICAS. ARREGLOS."/>
    <n v="162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66"/>
    <s v="USADO"/>
    <m/>
    <s v="DUPARE HENRI .CANCIËN TRISTE."/>
    <m/>
    <n v="162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67"/>
    <s v="USADO"/>
    <m/>
    <s v="ANONIMO/ROSERO RAUL. LA GUANEÐ"/>
    <s v="A."/>
    <n v="162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68"/>
    <s v="USADO"/>
    <m/>
    <s v="STRAVINSKY IGOR. MISA. CORO Y "/>
    <s v="QUINTETO DE VIENTOS. STRAVINS"/>
    <n v="162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69"/>
    <s v="USADO"/>
    <m/>
    <s v="MUSSORGSKI.  TABLEAUX D. UNE E"/>
    <s v="XPOSITION."/>
    <n v="162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70"/>
    <s v="USADO"/>
    <m/>
    <s v="QUEVEDO A JULIO. MISA SOLEMNE "/>
    <s v="DE GLORIA."/>
    <n v="1629"/>
    <m/>
    <s v="DE"/>
    <n v="485616.35"/>
    <n v="485616.35"/>
    <s v="1-9-60-90-003"/>
    <s v="3-1-45-12"/>
    <n v="0"/>
    <n v="0"/>
    <x v="688"/>
    <d v="1988-08-05T00:00:00"/>
    <x v="0"/>
  </r>
  <r>
    <n v="241"/>
    <s v="9.1 ELEMENTOS MUSICALES"/>
    <n v="1622"/>
    <s v="PARTITURAS"/>
    <n v="2971"/>
    <s v="USADO"/>
    <m/>
    <s v="CASCANTE JOSE. ARCHIVO MUSICAL"/>
    <s v=" CATEDRAL DE BOGOT┴."/>
    <n v="163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72"/>
    <s v="USADO"/>
    <m/>
    <s v="TORRES ZULETA LUIS. VARIACIONE"/>
    <s v="S. FLAUTA Y ORQUESTA."/>
    <n v="163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73"/>
    <s v="USADO"/>
    <m/>
    <s v="BARROS  RAFAEL. AL LIMONAR. PO"/>
    <s v="RQUE REGRESASTE."/>
    <n v="163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74"/>
    <s v="USADO"/>
    <m/>
    <s v="MOYA M. SERGIO/ LEON CARDONA. "/>
    <s v="LEJANIA."/>
    <n v="163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75"/>
    <s v="USADO"/>
    <m/>
    <s v="ESCOBAR GABRIEL. DUDA. (NO SE "/>
    <s v="SI TU ME QUIERES.)."/>
    <n v="163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76"/>
    <s v="USADO"/>
    <m/>
    <s v="MORALES JOSE/ LEËN CARDONA. SO"/>
    <s v="BERBIA. PASILLO."/>
    <n v="163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77"/>
    <s v="USADO"/>
    <m/>
    <s v="ROZO CARLOS/LEËN CARDONA. MIS "/>
    <s v="CANAS."/>
    <n v="163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78"/>
    <s v="USADO"/>
    <m/>
    <s v="MORALES JOSE/ LEËN CARDONA. YO"/>
    <s v=" TAMBI╔N TUVE 20 AÐOS."/>
    <n v="163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79"/>
    <s v="USADO"/>
    <m/>
    <s v="BARROS JOSE/ LEËN CARDONA. PES"/>
    <s v="ARES."/>
    <n v="163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80"/>
    <s v="USADO"/>
    <m/>
    <s v="OROZCO EFRAIN/LEËN CARDONA. SE"/>
    <s v="ÐORA MAR═A ROSA."/>
    <n v="163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81"/>
    <s v="USADO"/>
    <m/>
    <s v="HINESTROSA DE ROSERO MARUJA. E"/>
    <s v="L CAFETERO. PASILLO."/>
    <n v="164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2982"/>
    <s v="USADO"/>
    <m/>
    <s v="CARUSO FORTUNATO. TRIPTICO. FL"/>
    <s v="AUTA Y ORQUESTA DE CUERDAS."/>
    <n v="164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83"/>
    <s v="USADO"/>
    <m/>
    <s v="ARIAS BENITEZ FAUSTIN .ALMA TU"/>
    <s v="MAQUEÐA. ARIAS BENITEZ"/>
    <n v="164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84"/>
    <s v="USADO"/>
    <m/>
    <s v="ROSERO RAUL. AGUILA. ARREGLO O"/>
    <s v="RQUESTA."/>
    <n v="164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85"/>
    <s v="USADO"/>
    <m/>
    <s v="REY LUISY MARTIN M ANGEL. MOSA"/>
    <s v="ICO."/>
    <n v="164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86"/>
    <s v="USADO"/>
    <m/>
    <s v="RAYO MARCO. CARTAGENA DE INDIA"/>
    <s v="S."/>
    <n v="164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87"/>
    <s v="USADO"/>
    <m/>
    <s v="MENDELSON BART. CONCIERTO PARA"/>
    <s v=" VIOLIN Y CUERDAS."/>
    <n v="164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88"/>
    <s v="USADO"/>
    <m/>
    <s v="MUSSORGSKY MODESTO. KHOVANCH T"/>
    <s v="CHINO. PRELUDIO."/>
    <n v="164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89"/>
    <s v="USADO"/>
    <m/>
    <s v="HANDEL GEORG. CONCIERTO SI MEN"/>
    <s v="OR."/>
    <n v="164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90"/>
    <s v="USADO"/>
    <m/>
    <s v="GONZALEZ FABIO. BIPTICO PARA O"/>
    <s v="RQUESTA DE CUERDAS."/>
    <n v="164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91"/>
    <s v="USADO"/>
    <m/>
    <s v="BOTTESINI G. CONCIERTO NO. 2. "/>
    <s v="CONTRABAJO Y ORQUESTA."/>
    <n v="165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92"/>
    <s v="USADO"/>
    <m/>
    <s v="ATEHORTUA BLAS EMILIO.  CONCER"/>
    <s v="TANTE."/>
    <n v="1651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2993"/>
    <s v="USADO"/>
    <m/>
    <s v="PISTON WALTER. CONCIERTO VIOLA"/>
    <s v=" Y ORQUESTA."/>
    <n v="165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94"/>
    <s v="USADO"/>
    <m/>
    <s v="MEJIA ADOLFO. PEQUEÐA SUITE."/>
    <m/>
    <n v="165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95"/>
    <s v="USADO"/>
    <m/>
    <s v="ALBINONI TOMOSO. CONCIERTO OP."/>
    <s v=" IX NO. 2. OBOE Y CUERDAS."/>
    <n v="165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96"/>
    <s v="USADO"/>
    <m/>
    <s v="CHAIKOSKY. LA BELLA DURMIENTE."/>
    <s v=" VALSE. OP. 16."/>
    <n v="165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97"/>
    <s v="USADO"/>
    <m/>
    <s v="PROKOFIEV SERGEI. ROMEO Y JULI"/>
    <s v="ETA."/>
    <n v="165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98"/>
    <s v="USADO"/>
    <m/>
    <s v="BACH JOHANN. CONCIERTO NO. 2. "/>
    <s v="S 1042. MI MAYOR."/>
    <n v="165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2999"/>
    <s v="USADO"/>
    <m/>
    <s v="LAURO ANTONIO. CONCIERTO PARA "/>
    <s v="GUITARRA Y ORQUESTA."/>
    <n v="165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00"/>
    <s v="USADO"/>
    <m/>
    <s v="PROKOFIEV SERGUEI. ROMEO Y JUL"/>
    <s v="IETA SEGUNDA SUITE."/>
    <n v="165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01"/>
    <s v="USADO"/>
    <m/>
    <s v="MAHLER GUSTAV. SINFONIA NO. 6."/>
    <m/>
    <n v="1660"/>
    <m/>
    <s v="DE"/>
    <n v="525348.5"/>
    <n v="525348.5"/>
    <s v="1-9-60-90-003"/>
    <s v="3-1-45-12"/>
    <n v="0"/>
    <n v="0"/>
    <x v="689"/>
    <d v="1988-11-28T00:00:00"/>
    <x v="0"/>
  </r>
  <r>
    <n v="241"/>
    <s v="9.1 ELEMENTOS MUSICALES"/>
    <n v="1622"/>
    <s v="PARTITURAS"/>
    <n v="3002"/>
    <s v="USADO"/>
    <m/>
    <s v="MAHLER GUSTAV. SINFONIA NO. 3."/>
    <m/>
    <n v="1661"/>
    <m/>
    <s v="DE"/>
    <n v="689681.13"/>
    <n v="689681.13"/>
    <s v="1-9-60-90-003"/>
    <s v="3-1-45-12"/>
    <n v="0"/>
    <n v="0"/>
    <x v="690"/>
    <d v="1990-02-07T00:00:00"/>
    <x v="0"/>
  </r>
  <r>
    <n v="241"/>
    <s v="9.1 ELEMENTOS MUSICALES"/>
    <n v="1622"/>
    <s v="PARTITURAS"/>
    <n v="3003"/>
    <s v="USADO"/>
    <m/>
    <s v="BERNESTEIN LEONARD. WEST SIDE "/>
    <s v="STORY."/>
    <n v="1662"/>
    <m/>
    <s v="DE"/>
    <n v="918700.52"/>
    <n v="918700.52"/>
    <s v="1-9-60-90-003"/>
    <s v="3-1-45-12"/>
    <n v="0"/>
    <n v="0"/>
    <x v="691"/>
    <d v="1994-06-16T00:00:00"/>
    <x v="0"/>
  </r>
  <r>
    <n v="241"/>
    <s v="9.1 ELEMENTOS MUSICALES"/>
    <n v="1622"/>
    <s v="PARTITURAS"/>
    <n v="3004"/>
    <s v="USADO"/>
    <m/>
    <s v="MAHLER GUSTAV. SINFONIA NO. 1."/>
    <m/>
    <n v="166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05"/>
    <s v="USADO"/>
    <m/>
    <s v="MAHLER GUSTAV. SINFONIA NO. 1"/>
    <m/>
    <s v="1663-1"/>
    <m/>
    <s v="DE"/>
    <n v="1670"/>
    <n v="1670"/>
    <s v="1-9-60-90-003"/>
    <s v="3-1-45-12"/>
    <n v="0"/>
    <n v="0"/>
    <x v="692"/>
    <d v="1999-06-30T00:00:00"/>
    <x v="0"/>
  </r>
  <r>
    <n v="241"/>
    <s v="9.1 ELEMENTOS MUSICALES"/>
    <n v="1622"/>
    <s v="PARTITURAS"/>
    <n v="3006"/>
    <s v="USADO"/>
    <m/>
    <s v="BROW. LA CANTINA DE LOS EXTRAT"/>
    <s v="ERRESTRES.DE LA GUERRA DE LAS"/>
    <n v="166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07"/>
    <s v="USADO"/>
    <m/>
    <s v="SCHUMANN ROBERT. SINFONIA NO. "/>
    <s v="2."/>
    <n v="166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08"/>
    <s v="USADO"/>
    <m/>
    <s v="BARTOK BELA. CONCIERTO PARA VI"/>
    <s v="OLA Y ORQUESTA."/>
    <n v="166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09"/>
    <s v="USADO"/>
    <m/>
    <s v="BACH STOKOVSKY. TOCCATA Y FUGA"/>
    <s v="."/>
    <n v="166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10"/>
    <s v="USADO"/>
    <m/>
    <s v="URIBE H GUILLERMO. 300 TROZOS "/>
    <s v="EN EL SENTIMIENTO POPULAR."/>
    <n v="166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11"/>
    <s v="USADO"/>
    <m/>
    <s v="MENDELSSON BARTH. SUEÐO NOCHE "/>
    <s v="VERANO. MARCHA."/>
    <n v="166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12"/>
    <s v="USADO"/>
    <m/>
    <s v="SAINT SAEZ CAMLLE.ALLEGRO APAS"/>
    <s v="SIONATO. VIOLONCHELO Y ORQUES"/>
    <n v="167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13"/>
    <s v="USADO"/>
    <m/>
    <s v="GOENS D. SCHERZO NO. 2. SCORE "/>
    <s v="Y VIOLONCHELO Y PIANO. GOENS D"/>
    <n v="167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14"/>
    <s v="USADO"/>
    <m/>
    <s v="FAURE GABRIEL. ALEGIA OPUS. 24"/>
    <s v=" VIOLONCHELO Y ORQUESTA."/>
    <n v="167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15"/>
    <s v="USADO"/>
    <m/>
    <s v="BACH JOHANN C. /CASADER. CONCI"/>
    <s v="ERTO DO MENOR."/>
    <n v="167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16"/>
    <s v="USADO"/>
    <m/>
    <s v="MENDELSSOHN FELIX. SINFONIA NO"/>
    <s v=". 9 DO MENOR."/>
    <n v="167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17"/>
    <s v="USADO"/>
    <m/>
    <s v="BEETHOVEN. SONATAS PARA PIANO."/>
    <m/>
    <n v="167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18"/>
    <s v="USADO"/>
    <m/>
    <s v="BARTOK BELA. DIVERTIMENTO ORQU"/>
    <s v="ESTA DE CUERDAS."/>
    <n v="167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19"/>
    <s v="USADO"/>
    <m/>
    <s v="STRAVINSKY IGOR. CONCIERTO EN "/>
    <s v="RE PARA CUERDAS."/>
    <n v="167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20"/>
    <s v="USADO"/>
    <m/>
    <s v="BERLIOZ HECTOR.  SINFONIA FANT"/>
    <s v="ASTICA."/>
    <n v="167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21"/>
    <s v="USADO"/>
    <m/>
    <s v="VERDI GIUSEPPE. AIDA.OPERA."/>
    <m/>
    <n v="167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22"/>
    <s v="USADO"/>
    <m/>
    <s v="MAHLER GUSTAV. SINFON═A NO. 2 "/>
    <s v="DO MENOR."/>
    <n v="1680"/>
    <m/>
    <s v="DE"/>
    <n v="253491.78"/>
    <n v="253491.78"/>
    <s v="1-9-60-90-003"/>
    <s v="3-1-45-12"/>
    <n v="0"/>
    <n v="0"/>
    <x v="693"/>
    <d v="1989-05-18T00:00:00"/>
    <x v="0"/>
  </r>
  <r>
    <n v="241"/>
    <s v="9.1 ELEMENTOS MUSICALES"/>
    <n v="1622"/>
    <s v="PARTITURAS"/>
    <n v="3023"/>
    <s v="USADO"/>
    <m/>
    <s v="ALONSO FRANCISCO. LAS CORSARIA"/>
    <s v="S.PASODOBLE."/>
    <n v="168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24"/>
    <s v="USADO"/>
    <m/>
    <s v="ALONSO FRANCISCO. LAS LEANDRAS"/>
    <s v=". ZARZUELA."/>
    <n v="168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25"/>
    <s v="USADO"/>
    <m/>
    <s v="BROWER. CONCIERTO DE LIEJA (CO"/>
    <s v="NCIERTO PARA GUITARRA NO. 2)."/>
    <n v="168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26"/>
    <s v="USADO"/>
    <m/>
    <s v="QUEVEDO GUILLERMO. LOCO CARNAV"/>
    <s v="AL."/>
    <n v="168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27"/>
    <s v="USADO"/>
    <m/>
    <s v="ZUMAQUE FRANCISCO. HIMNO DE LA"/>
    <s v=" EMPRESA DE ENERGIA DE BOGOT┴."/>
    <n v="168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28"/>
    <s v="USADO"/>
    <m/>
    <s v="BAHC JOHANN. CONCIERTO NO.1 S."/>
    <s v=" 1060 OBOE Y CUERDAS."/>
    <n v="1686"/>
    <m/>
    <s v="DE"/>
    <n v="1748832.25"/>
    <n v="1748832.25"/>
    <s v="1-9-60-90-003"/>
    <s v="3-1-45-12"/>
    <n v="0"/>
    <n v="0"/>
    <x v="694"/>
    <d v="1984-12-31T00:00:00"/>
    <x v="0"/>
  </r>
  <r>
    <n v="241"/>
    <s v="9.1 ELEMENTOS MUSICALES"/>
    <n v="1622"/>
    <s v="PARTITURAS"/>
    <n v="3029"/>
    <s v="USADO"/>
    <m/>
    <s v="MAHLER GUSTAV. SINFONIA NO. 8 "/>
    <s v="COROS Y SOLISTA"/>
    <n v="1687"/>
    <m/>
    <s v="DE"/>
    <n v="2471160.13"/>
    <n v="2471160.13"/>
    <s v="1-9-60-90-003"/>
    <s v="3-1-45-12"/>
    <n v="0"/>
    <n v="0"/>
    <x v="695"/>
    <d v="1990-11-30T00:00:00"/>
    <x v="0"/>
  </r>
  <r>
    <n v="241"/>
    <s v="9.1 ELEMENTOS MUSICALES"/>
    <n v="1622"/>
    <s v="PARTITURAS"/>
    <n v="3030"/>
    <s v="USADO"/>
    <m/>
    <s v="MAHLER GUSTAV. CANCIËN DE LA T"/>
    <s v="IERRA."/>
    <n v="1688"/>
    <m/>
    <s v="DE"/>
    <n v="641944.97"/>
    <n v="641944.97"/>
    <s v="1-9-60-90-003"/>
    <s v="3-1-45-12"/>
    <n v="0"/>
    <n v="0"/>
    <x v="696"/>
    <d v="1990-02-07T00:00:00"/>
    <x v="0"/>
  </r>
  <r>
    <n v="241"/>
    <s v="9.1 ELEMENTOS MUSICALES"/>
    <n v="1622"/>
    <s v="PARTITURAS"/>
    <n v="3031"/>
    <s v="USADO"/>
    <m/>
    <s v="RENGIFO ADOLFO/MAMICIOL. EL VI"/>
    <s v="OLIN DE IVAN."/>
    <n v="168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32"/>
    <s v="USADO"/>
    <m/>
    <s v="ROBERTO RUIZ.LENES ANTOLIN/FAD"/>
    <s v="UL JORGE."/>
    <n v="1690"/>
    <m/>
    <s v="DE"/>
    <n v="441469.34"/>
    <n v="441469.34"/>
    <s v="1-9-60-90-003"/>
    <s v="3-1-45-12"/>
    <n v="0"/>
    <n v="0"/>
    <x v="471"/>
    <d v="1989-03-13T00:00:00"/>
    <x v="0"/>
  </r>
  <r>
    <n v="241"/>
    <s v="9.1 ELEMENTOS MUSICALES"/>
    <n v="1622"/>
    <s v="PARTITURAS"/>
    <n v="3033"/>
    <s v="USADO"/>
    <m/>
    <s v="FADUL JORGE EMILIO. EL JUICIO "/>
    <s v="FINAL PRELUDIO."/>
    <n v="1691"/>
    <m/>
    <s v="DE"/>
    <n v="220734.87"/>
    <n v="220734.87"/>
    <s v="1-9-60-90-003"/>
    <s v="3-1-45-12"/>
    <n v="0"/>
    <n v="0"/>
    <x v="482"/>
    <d v="1989-03-13T00:00:00"/>
    <x v="0"/>
  </r>
  <r>
    <n v="241"/>
    <s v="9.1 ELEMENTOS MUSICALES"/>
    <n v="1622"/>
    <s v="PARTITURAS"/>
    <n v="3034"/>
    <s v="USADO"/>
    <m/>
    <s v="FADUL JORGE. MACHUCANDO. GRUPO"/>
    <s v=" PERCUSIËN."/>
    <n v="1692"/>
    <m/>
    <s v="DE"/>
    <n v="220734.87"/>
    <n v="220734.87"/>
    <s v="1-9-60-90-003"/>
    <s v="3-1-45-12"/>
    <n v="0"/>
    <n v="0"/>
    <x v="482"/>
    <d v="1989-03-13T00:00:00"/>
    <x v="0"/>
  </r>
  <r>
    <n v="241"/>
    <s v="9.1 ELEMENTOS MUSICALES"/>
    <n v="1622"/>
    <s v="PARTITURAS"/>
    <n v="3035"/>
    <s v="USADO"/>
    <m/>
    <s v="ALBERBIZ IBERIA. TRIANA. ORQUE"/>
    <s v="STA."/>
    <n v="169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36"/>
    <s v="USADO"/>
    <m/>
    <s v="ALBERNIZ IBERIA. SUITE ESPAÐOL"/>
    <s v="A. GRANADA SERENATA."/>
    <n v="169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37"/>
    <s v="USADO"/>
    <m/>
    <s v="ALBERNIZ IBERIA. SUITE ESPAÐOL"/>
    <s v="A. SEVILLA."/>
    <n v="169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38"/>
    <s v="USADO"/>
    <m/>
    <s v="CUCU CANTABA LA RANA, HILO VER"/>
    <s v="DE, LAS CORTINAS, LA CAJITA..."/>
    <n v="169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39"/>
    <s v="USADO"/>
    <m/>
    <s v="BEETHOVEN. CONCIERTO PARA VIOL"/>
    <s v="IN OP. 61."/>
    <n v="169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40"/>
    <s v="USADO"/>
    <m/>
    <s v="VIVALDI ANTONIO. SINFONIA NO. "/>
    <s v="2."/>
    <n v="169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41"/>
    <s v="USADO"/>
    <m/>
    <s v="MAHLER GUSTAV. SINFONIA NO. 7."/>
    <m/>
    <n v="1699"/>
    <m/>
    <s v="DE"/>
    <n v="618105.63"/>
    <n v="618105.63"/>
    <s v="1-9-60-90-003"/>
    <s v="3-1-45-12"/>
    <n v="0"/>
    <n v="0"/>
    <x v="697"/>
    <d v="1989-07-10T00:00:00"/>
    <x v="0"/>
  </r>
  <r>
    <n v="241"/>
    <s v="9.1 ELEMENTOS MUSICALES"/>
    <n v="1622"/>
    <s v="PARTITURAS"/>
    <n v="3042"/>
    <s v="USADO"/>
    <m/>
    <s v="PINEDA ROBERTO. EDIPO REY."/>
    <m/>
    <n v="170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43"/>
    <s v="USADO"/>
    <m/>
    <s v="RANGELCUBILLO/BEDOYA SAMUEL. U"/>
    <s v="N CANTO A LA LLANURA."/>
    <n v="1701"/>
    <m/>
    <s v="DE"/>
    <n v="346553.43"/>
    <n v="346553.43"/>
    <s v="1-9-60-90-003"/>
    <s v="3-1-45-12"/>
    <n v="0"/>
    <n v="0"/>
    <x v="420"/>
    <d v="1984-01-01T00:00:00"/>
    <x v="0"/>
  </r>
  <r>
    <n v="241"/>
    <s v="9.1 ELEMENTOS MUSICALES"/>
    <n v="1622"/>
    <s v="PARTITURAS"/>
    <n v="3044"/>
    <s v="USADO"/>
    <m/>
    <s v="CALVO LUIS. INTERMEZZO NO. 4."/>
    <m/>
    <n v="170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45"/>
    <s v="USADO"/>
    <m/>
    <s v="SAINT SAENZ CAMILLE. CONCIERTO"/>
    <s v=" PIANO NO. 4."/>
    <n v="170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46"/>
    <s v="USADO"/>
    <m/>
    <s v="LECUONA/CUESTA MARIO. SIBONEY."/>
    <s v=" LA CAMPANA."/>
    <n v="1704"/>
    <m/>
    <s v="DE"/>
    <n v="83879.3"/>
    <n v="83879.3"/>
    <s v="1-9-60-90-003"/>
    <s v="3-1-45-12"/>
    <n v="0"/>
    <n v="0"/>
    <x v="698"/>
    <d v="1990-11-02T00:00:00"/>
    <x v="0"/>
  </r>
  <r>
    <n v="241"/>
    <s v="9.1 ELEMENTOS MUSICALES"/>
    <n v="1622"/>
    <s v="PARTITURAS"/>
    <n v="3047"/>
    <s v="USADO"/>
    <m/>
    <s v="DESCONOCIDO/CUESTA MARIO. POR "/>
    <s v="EL CAMINO VERDE."/>
    <n v="1705"/>
    <m/>
    <s v="DE"/>
    <n v="48561.57"/>
    <n v="48561.57"/>
    <s v="1-9-60-90-003"/>
    <s v="3-1-45-12"/>
    <n v="0"/>
    <n v="0"/>
    <x v="592"/>
    <d v="1990-04-16T00:00:00"/>
    <x v="0"/>
  </r>
  <r>
    <n v="241"/>
    <s v="9.1 ELEMENTOS MUSICALES"/>
    <n v="1622"/>
    <s v="PARTITURAS"/>
    <n v="3048"/>
    <s v="USADO"/>
    <m/>
    <s v="DALMAR ALVARO/CUESTA MARIO. LA"/>
    <s v="GRIMAS."/>
    <n v="1706"/>
    <m/>
    <s v="DE"/>
    <n v="44146.9"/>
    <n v="44146.9"/>
    <s v="1-9-60-90-003"/>
    <s v="3-1-45-12"/>
    <n v="0"/>
    <n v="0"/>
    <x v="452"/>
    <d v="1990-04-16T00:00:00"/>
    <x v="0"/>
  </r>
  <r>
    <n v="241"/>
    <s v="9.1 ELEMENTOS MUSICALES"/>
    <n v="1622"/>
    <s v="PARTITURAS"/>
    <n v="3049"/>
    <s v="USADO"/>
    <m/>
    <s v="MOZART.W. OBERTURA DE LA OPERA"/>
    <s v=" LA FLAUTA M┴GICA."/>
    <n v="1707"/>
    <m/>
    <s v="DE"/>
    <n v="114273.3"/>
    <n v="114273.3"/>
    <s v="1-9-60-90-003"/>
    <s v="3-1-45-12"/>
    <n v="0"/>
    <n v="0"/>
    <x v="699"/>
    <d v="1996-08-08T00:00:00"/>
    <x v="0"/>
  </r>
  <r>
    <n v="241"/>
    <s v="9.1 ELEMENTOS MUSICALES"/>
    <n v="1622"/>
    <s v="PARTITURAS"/>
    <n v="3050"/>
    <s v="USADO"/>
    <m/>
    <s v="QUEVEDO A.  MISA SOLEMNE  DE R"/>
    <s v="EQUIEM, EN FA MENOR."/>
    <n v="1708"/>
    <m/>
    <s v="DE"/>
    <n v="177470.78"/>
    <n v="177470.78"/>
    <s v="1-9-60-90-003"/>
    <s v="3-1-45-12"/>
    <n v="0"/>
    <n v="0"/>
    <x v="700"/>
    <d v="1990-11-02T00:00:00"/>
    <x v="0"/>
  </r>
  <r>
    <n v="241"/>
    <s v="9.1 ELEMENTOS MUSICALES"/>
    <n v="1622"/>
    <s v="PARTITURAS"/>
    <n v="3051"/>
    <s v="USADO"/>
    <m/>
    <s v="VIVALDI  ANTONIO. CONCIERTO NO"/>
    <s v=". 8. LA MAYOR."/>
    <n v="170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52"/>
    <s v="USADO"/>
    <m/>
    <s v="GARCIA CATURLA ALEJANDRO.MUSIC"/>
    <s v="A PARA PIANO."/>
    <n v="171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53"/>
    <s v="USADO"/>
    <m/>
    <s v="PINZON JESUS. MITOLOGIA NEGRA."/>
    <m/>
    <n v="171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54"/>
    <s v="USADO"/>
    <m/>
    <s v="VERDI GIUSEPPE. NABUCCO. OPERA"/>
    <s v="."/>
    <n v="171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55"/>
    <s v="USADO"/>
    <m/>
    <s v="BERLIOZ HECTOR. LES NUIT D'ETE"/>
    <s v="(NOCHES DE VERANO) OP. 7."/>
    <n v="1713"/>
    <m/>
    <s v="DE"/>
    <n v="453577.81"/>
    <n v="453577.81"/>
    <s v="1-9-60-90-003"/>
    <s v="3-1-45-12"/>
    <n v="0"/>
    <n v="0"/>
    <x v="701"/>
    <d v="1993-03-24T00:00:00"/>
    <x v="0"/>
  </r>
  <r>
    <n v="241"/>
    <s v="9.1 ELEMENTOS MUSICALES"/>
    <n v="1622"/>
    <s v="PARTITURAS"/>
    <n v="3056"/>
    <s v="USADO"/>
    <m/>
    <s v="BEETHOVEN. SINFONIA NO. 4. OPU"/>
    <s v="S 60."/>
    <n v="171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59"/>
    <s v="USADO"/>
    <m/>
    <s v="IBERT JACQUES. DIVERTIMENTO. O"/>
    <s v="RQUESTA DE CUERDAS."/>
    <n v="1715"/>
    <m/>
    <s v="DE"/>
    <n v="389375.91"/>
    <n v="389375.91"/>
    <s v="1-9-60-90-003"/>
    <s v="3-1-45-12"/>
    <n v="0"/>
    <n v="0"/>
    <x v="702"/>
    <d v="1989-11-30T00:00:00"/>
    <x v="0"/>
  </r>
  <r>
    <n v="241"/>
    <s v="9.1 ELEMENTOS MUSICALES"/>
    <n v="1622"/>
    <s v="PARTITURAS"/>
    <n v="3063"/>
    <s v="USADO"/>
    <m/>
    <s v="MOZART  W.CONCIERTO PARA OBOE "/>
    <s v="K 311."/>
    <n v="171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64"/>
    <s v="USADO"/>
    <m/>
    <s v="SOY COLOMBIANO EN  MI  Y EN RE"/>
    <s v=" MENOR(PARTE VOZ)"/>
    <n v="1717"/>
    <m/>
    <s v="DE"/>
    <n v="181517.06"/>
    <n v="181517.06"/>
    <s v="1-9-60-90-003"/>
    <s v="3-1-45-12"/>
    <n v="0"/>
    <n v="0"/>
    <x v="703"/>
    <d v="1995-04-06T00:00:00"/>
    <x v="0"/>
  </r>
  <r>
    <n v="241"/>
    <s v="9.1 ELEMENTOS MUSICALES"/>
    <n v="1622"/>
    <s v="PARTITURAS"/>
    <n v="3065"/>
    <s v="USADO"/>
    <m/>
    <s v="VERDI GIUSEPPE. NABUCCO. CORO "/>
    <s v="DE LOS ESCLAVOS."/>
    <n v="171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66"/>
    <s v="USADO"/>
    <m/>
    <s v="ROMBEG BERHNARD. CONCIERTO PAR"/>
    <s v="A VIOLONCHELO OP.3."/>
    <n v="171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67"/>
    <s v="USADO"/>
    <m/>
    <s v="VIVALDI ANTONIO. CONCIERTO  DO"/>
    <s v="S VOCES CUERDAS Y CEMBALO. OPU"/>
    <n v="172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68"/>
    <s v="USADO"/>
    <m/>
    <s v="CALVO LUIS A. EL REP┌BLICANO. "/>
    <s v="BAMBUCO."/>
    <n v="172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69"/>
    <s v="USADO"/>
    <m/>
    <s v="CRISTANCHO FRANCISCO. PA QUE M"/>
    <s v="E MIRË. BAMBUCO."/>
    <n v="172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70"/>
    <s v="USADO"/>
    <m/>
    <s v="LOZANO MAURICIO. OBRAS VARIAS."/>
    <s v=" ARREGLOS"/>
    <n v="1723"/>
    <m/>
    <s v="DE"/>
    <n v="1298366.53"/>
    <n v="1298366.53"/>
    <s v="1-9-60-90-003"/>
    <s v="3-1-45-12"/>
    <n v="0"/>
    <n v="0"/>
    <x v="704"/>
    <d v="1994-12-20T00:00:00"/>
    <x v="0"/>
  </r>
  <r>
    <n v="241"/>
    <s v="9.1 ELEMENTOS MUSICALES"/>
    <n v="1622"/>
    <s v="PARTITURAS"/>
    <n v="3071"/>
    <s v="USADO"/>
    <m/>
    <s v="STRAUSS JOHANN PADRE.RADETZKY."/>
    <s v=" MARCHA."/>
    <n v="172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72"/>
    <s v="USADO"/>
    <m/>
    <s v="TELEMAN PHILIP. CONCIERTO EN F"/>
    <s v="A MENOR. OBOE Y CUERDAS."/>
    <n v="172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73"/>
    <s v="USADO"/>
    <m/>
    <s v="TORREALBA JUAN VICENTE. ESTERO"/>
    <s v="S DE CAMAJUAR."/>
    <n v="172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74"/>
    <s v="USADO"/>
    <m/>
    <s v="MEJIA MAURICIO. MAGNIFICACIËN."/>
    <m/>
    <n v="172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75"/>
    <s v="USADO"/>
    <m/>
    <s v="LARA CESAR IVAN. CONCIERTO PAR"/>
    <s v="A VIOLONCHELO Y ORQUESTA."/>
    <n v="172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76"/>
    <s v="USADO"/>
    <m/>
    <s v="MOZART WOLFGANG. CONCIERTO PAR"/>
    <s v="A FLAUTA NO. 1. K313."/>
    <n v="172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77"/>
    <s v="USADO"/>
    <m/>
    <s v="ROSERO RAUL. CREACIËN. TEMA AP"/>
    <s v="LAUSO."/>
    <n v="1730"/>
    <m/>
    <s v="DE"/>
    <n v="176587.63"/>
    <n v="176587.63"/>
    <s v="1-9-60-90-003"/>
    <s v="3-1-45-12"/>
    <n v="0"/>
    <n v="0"/>
    <x v="499"/>
    <d v="1990-11-02T00:00:00"/>
    <x v="0"/>
  </r>
  <r>
    <n v="241"/>
    <s v="9.1 ELEMENTOS MUSICALES"/>
    <n v="1622"/>
    <s v="PARTITURAS"/>
    <n v="3078"/>
    <s v="USADO"/>
    <m/>
    <s v="DONIZETTI GAETANO. THE ELIXIR "/>
    <s v="OF LOVE. CORO Y PIANO."/>
    <n v="1731"/>
    <m/>
    <s v="DE"/>
    <n v="12140.32"/>
    <n v="12140.32"/>
    <s v="1-9-60-90-003"/>
    <s v="3-1-45-12"/>
    <n v="0"/>
    <n v="0"/>
    <x v="705"/>
    <d v="1988-05-09T00:00:00"/>
    <x v="0"/>
  </r>
  <r>
    <n v="241"/>
    <s v="9.1 ELEMENTOS MUSICALES"/>
    <n v="1622"/>
    <s v="PARTITURAS"/>
    <n v="3079"/>
    <s v="USADO"/>
    <m/>
    <s v="ENESCO GEORGES. RAPSODIA ROMAN"/>
    <s v="A NO. 2. OPUS 11."/>
    <n v="173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80"/>
    <s v="USADO"/>
    <m/>
    <s v="HINDEMITH  PAUL. DER DER SCHWA"/>
    <s v="NENDREHER."/>
    <n v="1733"/>
    <m/>
    <s v="DE"/>
    <n v="400412.64"/>
    <n v="400412.64"/>
    <s v="1-9-60-90-003"/>
    <s v="3-1-45-12"/>
    <n v="0"/>
    <n v="0"/>
    <x v="706"/>
    <d v="1990-11-28T00:00:00"/>
    <x v="0"/>
  </r>
  <r>
    <n v="241"/>
    <s v="9.1 ELEMENTOS MUSICALES"/>
    <n v="1622"/>
    <s v="PARTITURAS"/>
    <n v="3081"/>
    <s v="USADO"/>
    <m/>
    <s v="STRAUSS RICHARD. VIDA DE UN HE"/>
    <s v="ROE."/>
    <n v="1734"/>
    <m/>
    <s v="DE"/>
    <n v="754669.83"/>
    <n v="754669.83"/>
    <s v="1-9-60-90-003"/>
    <s v="3-1-45-12"/>
    <n v="0"/>
    <n v="0"/>
    <x v="707"/>
    <d v="1991-11-15T00:00:00"/>
    <x v="0"/>
  </r>
  <r>
    <n v="241"/>
    <s v="9.1 ELEMENTOS MUSICALES"/>
    <n v="1622"/>
    <s v="PARTITURAS"/>
    <n v="3082"/>
    <s v="USADO"/>
    <m/>
    <s v="MOZART WOLFGANG. MUSICA FUNEBR"/>
    <s v="E. K 477."/>
    <n v="173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83"/>
    <s v="USADO"/>
    <m/>
    <s v="BRAHMS JOHANNES. CONCIERTO PAR"/>
    <s v="A PIANO NO. 1. OP. 15."/>
    <n v="173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84"/>
    <s v="USADO"/>
    <m/>
    <s v="DVORAK  ANTON. CONCIERTO VIOLO"/>
    <s v="NCHELO OP. 104."/>
    <n v="1737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3085"/>
    <s v="USADO"/>
    <m/>
    <s v="SCHUMAN ROBERT. MANFREDO. OBER"/>
    <s v="TURA OP.115 SCHUMNN."/>
    <n v="173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86"/>
    <s v="USADO"/>
    <m/>
    <s v="ROSSINI GIACOMO. LA CENICIENTA"/>
    <s v=". OBERTURA."/>
    <n v="1739"/>
    <m/>
    <s v="DE"/>
    <n v="138529.5"/>
    <n v="138529.5"/>
    <s v="1-9-60-90-003"/>
    <s v="3-1-45-12"/>
    <n v="0"/>
    <n v="0"/>
    <x v="708"/>
    <d v="1996-12-23T00:00:00"/>
    <x v="0"/>
  </r>
  <r>
    <n v="241"/>
    <s v="9.1 ELEMENTOS MUSICALES"/>
    <n v="1622"/>
    <s v="PARTITURAS"/>
    <n v="3087"/>
    <s v="USADO"/>
    <m/>
    <s v="TOVAR ALEX. ATARDECER EN PATIA"/>
    <s v="SAO."/>
    <n v="1740"/>
    <m/>
    <s v="DE"/>
    <n v="95357.4"/>
    <n v="95357.4"/>
    <s v="1-9-60-90-003"/>
    <s v="3-1-45-12"/>
    <n v="0"/>
    <n v="0"/>
    <x v="709"/>
    <d v="1991-11-08T00:00:00"/>
    <x v="0"/>
  </r>
  <r>
    <n v="241"/>
    <s v="9.1 ELEMENTOS MUSICALES"/>
    <n v="1622"/>
    <s v="PARTITURAS"/>
    <n v="3088"/>
    <s v="USADO"/>
    <m/>
    <s v="MATINU BOHUSLAV. CONCIERTO PAR"/>
    <s v="A OBOE"/>
    <n v="1741"/>
    <m/>
    <s v="DE"/>
    <n v="1119124.83"/>
    <n v="1119124.83"/>
    <s v="1-9-60-90-003"/>
    <s v="3-1-45-12"/>
    <n v="0"/>
    <n v="0"/>
    <x v="710"/>
    <d v="1990-04-16T00:00:00"/>
    <x v="0"/>
  </r>
  <r>
    <n v="241"/>
    <s v="9.1 ELEMENTOS MUSICALES"/>
    <n v="1622"/>
    <s v="PARTITURAS"/>
    <n v="3089"/>
    <s v="USADO"/>
    <m/>
    <s v="RAVEL MAURICE. DAFNIS Y CLO╔. "/>
    <s v="SUITE NO. 1."/>
    <n v="174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90"/>
    <s v="USADO"/>
    <m/>
    <s v="VERDI GIUSEPPE. REQUIEM."/>
    <m/>
    <n v="174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91"/>
    <s v="USADO"/>
    <m/>
    <s v="MARTINU BOHSLAV. RAPSODIA. CON"/>
    <s v="CIERTO VIOLA Y ORQUESTA."/>
    <n v="174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92"/>
    <s v="USADO"/>
    <m/>
    <s v="BRUCH MAX. ROMANZA. OP. 85."/>
    <m/>
    <n v="174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93"/>
    <s v="USADO"/>
    <m/>
    <s v="VALCARCER EDGAR. ANTIMEMORIAS "/>
    <s v="NO. 2."/>
    <n v="1746"/>
    <m/>
    <s v="DE"/>
    <n v="847621.14"/>
    <n v="847621.14"/>
    <s v="1-9-60-90-003"/>
    <s v="3-1-45-12"/>
    <n v="0"/>
    <n v="0"/>
    <x v="599"/>
    <d v="1988-10-31T00:00:00"/>
    <x v="0"/>
  </r>
  <r>
    <n v="241"/>
    <s v="9.1 ELEMENTOS MUSICALES"/>
    <n v="1622"/>
    <s v="PARTITURAS"/>
    <n v="3094"/>
    <s v="USADO"/>
    <m/>
    <s v="RENDON GUILLERMO. MODULOS PARA"/>
    <s v=" ORQUESTA."/>
    <n v="174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95"/>
    <s v="USADO"/>
    <m/>
    <s v="BROWER LEO. CONCIERTO DE TORON"/>
    <s v="TO."/>
    <n v="174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96"/>
    <s v="USADO"/>
    <m/>
    <s v="LOZANO MAURICIO. RUMBA CRIOLLA"/>
    <s v=". SIERRA EMILIO."/>
    <n v="174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97"/>
    <s v="USADO"/>
    <m/>
    <s v="GARCIA ABRIL   ANTON. CONCIERT"/>
    <s v="O AQUEDIANO."/>
    <n v="175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98"/>
    <s v="USADO"/>
    <m/>
    <s v="WHITE JOS╔. CONCIERTO PARA VIO"/>
    <s v="LIN Y ORQUESTA."/>
    <n v="175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099"/>
    <s v="USADO"/>
    <m/>
    <s v="BARRERA MORALES EUCLIDES. EL C"/>
    <s v="AMINO DE TRANSFIGURACIËN."/>
    <n v="175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00"/>
    <s v="USADO"/>
    <m/>
    <s v="HANDEL GEORG. CONCIERTO GROSSO"/>
    <s v=" OP. 6 NO. 9."/>
    <n v="175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01"/>
    <s v="USADO"/>
    <m/>
    <s v="LOYOLA JOSE MAR═A. M┌SICA VIVA"/>
    <s v=" NO. 4. CAMARA."/>
    <n v="175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02"/>
    <s v="USADO"/>
    <m/>
    <s v="PINZËN JES┌S. RITMOLOG═A. PERC"/>
    <s v="USIËN."/>
    <n v="175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03"/>
    <s v="USADO"/>
    <m/>
    <s v="ZUMAQUE FRANCISCO. LLEGAR┴ EL "/>
    <s v="TIEMPO."/>
    <n v="175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04"/>
    <s v="USADO"/>
    <m/>
    <s v="SHOSTAKOVICH. BALLET SUITE NO."/>
    <s v=" 1. OP. 84 SEIS PIEZAS."/>
    <n v="175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05"/>
    <s v="USADO"/>
    <m/>
    <s v="POULENC FRANCISC. CONCIERTO PI"/>
    <s v="ANO Y ORQUESTA."/>
    <n v="175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06"/>
    <s v="USADO"/>
    <m/>
    <s v="SIBELIUS JEAN. SINFONIA NO. 5("/>
    <s v="PRIMER VIOLIN). OPUS 47."/>
    <n v="1759"/>
    <m/>
    <s v="DE"/>
    <n v="110367.25"/>
    <n v="110367.25"/>
    <s v="1-9-60-90-003"/>
    <s v="3-1-45-12"/>
    <n v="0"/>
    <n v="0"/>
    <x v="462"/>
    <d v="1991-04-11T00:00:00"/>
    <x v="0"/>
  </r>
  <r>
    <n v="241"/>
    <s v="9.1 ELEMENTOS MUSICALES"/>
    <n v="1622"/>
    <s v="PARTITURAS"/>
    <n v="3107"/>
    <s v="USADO"/>
    <m/>
    <s v="VILLALOBOS HEITOR. CHOROS NO. "/>
    <s v="6 ORQUESTA."/>
    <n v="176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08"/>
    <s v="USADO"/>
    <m/>
    <s v="ESCOBAR LUIS A. PRELUDIOS PARA"/>
    <s v=" PERCUSIËN."/>
    <n v="176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09"/>
    <s v="USADO"/>
    <m/>
    <s v="RACHMANINOFT. CONCIERTO PARA P"/>
    <s v="IANO NO. 1. OP.1."/>
    <n v="176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10"/>
    <s v="USADO"/>
    <m/>
    <s v="VERDI GIUSEPPE/VON RICH.FANTAS"/>
    <s v="IA DE LA OPERA RIGOLETO."/>
    <n v="176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11"/>
    <s v="USADO"/>
    <m/>
    <s v="ALBERT HERRING. OPERA. BRITTEN"/>
    <s v=" BENJAMIN."/>
    <n v="176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12"/>
    <s v="USADO"/>
    <m/>
    <s v="URIBE H. GUILLERMO. SINFONIA N"/>
    <s v="O 2. DEL TERRUÐO."/>
    <n v="1765"/>
    <m/>
    <s v="DE"/>
    <n v="119196.7"/>
    <n v="119196.7"/>
    <s v="1-9-60-90-003"/>
    <s v="3-1-45-12"/>
    <n v="0"/>
    <n v="0"/>
    <x v="496"/>
    <d v="1986-05-27T00:00:00"/>
    <x v="0"/>
  </r>
  <r>
    <n v="241"/>
    <s v="9.1 ELEMENTOS MUSICALES"/>
    <n v="1622"/>
    <s v="PARTITURAS"/>
    <n v="3113"/>
    <s v="USADO"/>
    <m/>
    <s v="PARRA. TEMA EMISORA UNIVERSIDA"/>
    <s v="D NACIONAL DE COLOMBIA. PARRA"/>
    <n v="176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14"/>
    <s v="USADO"/>
    <m/>
    <s v="PINZON JES┌S . FRAGMENTOS."/>
    <m/>
    <n v="1767"/>
    <m/>
    <s v="DE"/>
    <n v="64013.08"/>
    <n v="64013.08"/>
    <s v="1-9-60-90-003"/>
    <s v="3-1-45-12"/>
    <n v="0"/>
    <n v="0"/>
    <x v="711"/>
    <d v="1990-11-16T00:00:00"/>
    <x v="0"/>
  </r>
  <r>
    <n v="241"/>
    <s v="9.1 ELEMENTOS MUSICALES"/>
    <n v="1622"/>
    <s v="PARTITURAS"/>
    <n v="3115"/>
    <s v="USADO"/>
    <m/>
    <s v="TORRES ZULETA LUIS. CONCERTINO"/>
    <s v=" PARA FAGOT Y ORQUESTA."/>
    <n v="176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16"/>
    <s v="USADO"/>
    <m/>
    <s v="LEDESMA RODOLFO. FLOKORERIA."/>
    <m/>
    <n v="176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17"/>
    <s v="USADO"/>
    <m/>
    <s v="LEDESMA RODOLFO. SINFONIA NO. "/>
    <s v="1."/>
    <n v="177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18"/>
    <s v="USADO"/>
    <m/>
    <s v="VIVALDI ANTONIO. SINFONIA NO. "/>
    <s v="1. DO MAYOR."/>
    <n v="177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19"/>
    <s v="USADO"/>
    <m/>
    <s v="MOZART WOLFGANG. SINFONIA NO 3"/>
    <s v="7 K444."/>
    <n v="177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20"/>
    <s v="USADO"/>
    <m/>
    <s v="PINZON JESUS. CAFETERO COMPREN"/>
    <s v="SIËN DE CHIA."/>
    <n v="177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21"/>
    <s v="USADO"/>
    <m/>
    <s v="ESCOBAR LUIS A. CONCIERTO PARA"/>
    <s v=" VIOLIN Y ORQUESTA."/>
    <n v="177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22"/>
    <s v="USADO"/>
    <m/>
    <s v="BACH JOHANN SEBASTIAN. CONCIER"/>
    <s v="TO NO. 4. S 1055."/>
    <n v="177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23"/>
    <s v="USADO"/>
    <m/>
    <s v="POILENC FRANCIS.. SONATA FLAUT"/>
    <s v="A Y PIANO."/>
    <n v="177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24"/>
    <s v="USADO"/>
    <m/>
    <s v="KOUSSEVITZKY SERGEI. CONCIERTO"/>
    <s v=" CONTRABAJO Y ORQUESTA."/>
    <n v="177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25"/>
    <s v="USADO"/>
    <m/>
    <s v="PINZON JES┌S. BICO ANAMO. (GEN"/>
    <s v="TE SUMERGIDA)."/>
    <n v="177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26"/>
    <s v="USADO"/>
    <m/>
    <s v="GINASTERRA ALBERTO. VARIACIONE"/>
    <s v="S CONCERTANTES."/>
    <n v="177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27"/>
    <s v="USADO"/>
    <m/>
    <s v="POMBO JORGE. OBRAS MUSICALES P"/>
    <s v="IANO."/>
    <n v="178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28"/>
    <s v="USADO"/>
    <m/>
    <s v="BATOK BELA. CONCIERTO VIOLIN N"/>
    <s v="O. 2."/>
    <n v="178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29"/>
    <s v="USADO"/>
    <m/>
    <s v="PORKOFIEV SERGEI. CONCIERTO VI"/>
    <s v="OLIN NO. 1. OP. 19."/>
    <n v="178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30"/>
    <s v="USADO"/>
    <m/>
    <s v="MAHLER GUSTAV. CANCIONES DEL C"/>
    <s v="AMARADA ERRANTE."/>
    <n v="178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31"/>
    <s v="USADO"/>
    <m/>
    <s v="DAVID FERDINAD CONCERTINO OP. "/>
    <s v="4."/>
    <n v="178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32"/>
    <s v="USADO"/>
    <m/>
    <s v="BACH JOHANN/BORDA GERMAN. CONC"/>
    <s v="IERTO BRANDEN NO. 3."/>
    <n v="178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33"/>
    <s v="USADO"/>
    <m/>
    <s v="BACH JOHANN/BORDA GERMAN. AIR "/>
    <s v="DE LA SUITE NO. 3."/>
    <n v="178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34"/>
    <s v="USADO"/>
    <m/>
    <s v="BARBER SAMUEL. COCIERTO VIOLIN"/>
    <s v=" OP 14."/>
    <n v="178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35"/>
    <s v="USADO"/>
    <m/>
    <s v="HINDERMITH PAUL. SONATA FLAUTA"/>
    <s v=" Y PIANO."/>
    <n v="178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36"/>
    <s v="USADO"/>
    <m/>
    <s v="NASSI MAURICIO. LA ISLA TROPIC"/>
    <s v="AL OP.49."/>
    <n v="178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37"/>
    <s v="USADO"/>
    <m/>
    <s v="NASSI MAURICIO. SINFONIA NO. 1"/>
    <s v=". OP. 41."/>
    <n v="179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38"/>
    <s v="USADO"/>
    <m/>
    <s v="REVUELTAS SILVESTRE. LA NOCHE "/>
    <s v="DE LOS MAYAS."/>
    <n v="179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39"/>
    <s v="USADO"/>
    <m/>
    <s v="SCHOSTAKOVICH DIMITRI. SINFONI"/>
    <s v="A DE CAMARA OPUS 110 B."/>
    <n v="1792"/>
    <m/>
    <s v="DE"/>
    <n v="329777.59000000003"/>
    <n v="329777.59000000003"/>
    <s v="1-9-60-90-003"/>
    <s v="3-1-45-12"/>
    <n v="0"/>
    <n v="0"/>
    <x v="712"/>
    <d v="1991-09-09T00:00:00"/>
    <x v="0"/>
  </r>
  <r>
    <n v="241"/>
    <s v="9.1 ELEMENTOS MUSICALES"/>
    <n v="1622"/>
    <s v="PARTITURAS"/>
    <n v="3140"/>
    <s v="USADO"/>
    <m/>
    <s v="PROKOFIEV SERGEI. CONCIERTO PA"/>
    <s v="RA VIOLIN NO. 2"/>
    <n v="1793"/>
    <m/>
    <s v="DE"/>
    <n v="257328.11"/>
    <n v="257328.11"/>
    <s v="1-9-60-90-003"/>
    <s v="3-1-45-12"/>
    <n v="0"/>
    <n v="0"/>
    <x v="713"/>
    <d v="1991-08-20T00:00:00"/>
    <x v="0"/>
  </r>
  <r>
    <n v="241"/>
    <s v="9.1 ELEMENTOS MUSICALES"/>
    <n v="1622"/>
    <s v="PARTITURAS"/>
    <n v="3141"/>
    <s v="USADO"/>
    <m/>
    <s v="SCHOSTAKOVICH DIMITRI. SINFONI"/>
    <s v="A NO. 4."/>
    <n v="1794"/>
    <m/>
    <s v="DE"/>
    <n v="1129388.8700000001"/>
    <n v="1129388.8700000001"/>
    <s v="1-9-60-90-003"/>
    <s v="3-1-45-12"/>
    <n v="0"/>
    <n v="0"/>
    <x v="714"/>
    <d v="1991-08-20T00:00:00"/>
    <x v="0"/>
  </r>
  <r>
    <n v="241"/>
    <s v="9.1 ELEMENTOS MUSICALES"/>
    <n v="1622"/>
    <s v="PARTITURAS"/>
    <n v="3142"/>
    <s v="USADO"/>
    <m/>
    <s v="BROWER LEO. CONCIERTO GUITARRA"/>
    <s v=" SOLO  ELEGIACO NO. 3."/>
    <n v="1795"/>
    <m/>
    <s v="DE"/>
    <n v="372158.68"/>
    <n v="372158.68"/>
    <s v="1-9-60-90-003"/>
    <s v="3-1-45-12"/>
    <n v="0"/>
    <n v="0"/>
    <x v="715"/>
    <d v="1991-06-28T00:00:00"/>
    <x v="0"/>
  </r>
  <r>
    <n v="241"/>
    <s v="9.1 ELEMENTOS MUSICALES"/>
    <n v="1622"/>
    <s v="PARTITURAS"/>
    <n v="3143"/>
    <s v="USADO"/>
    <m/>
    <s v="MOZART WOLFGANG. LA FLAUTA MAG"/>
    <s v="ICA. K 630. OPERA."/>
    <n v="1796"/>
    <m/>
    <s v="DE"/>
    <n v="1137988.76"/>
    <n v="1137988.76"/>
    <s v="1-9-60-90-003"/>
    <s v="3-1-45-12"/>
    <n v="0"/>
    <n v="0"/>
    <x v="716"/>
    <d v="1991-11-15T00:00:00"/>
    <x v="0"/>
  </r>
  <r>
    <n v="241"/>
    <s v="9.1 ELEMENTOS MUSICALES"/>
    <n v="1622"/>
    <s v="PARTITURAS"/>
    <n v="3144"/>
    <s v="USADO"/>
    <m/>
    <s v="MAHLER GUSTAV. SINFONIA NO. 9 "/>
    <s v="RE MAYOR."/>
    <n v="1797"/>
    <m/>
    <s v="DE"/>
    <n v="1139398.45"/>
    <n v="1139398.45"/>
    <s v="1-9-60-90-003"/>
    <s v="3-1-45-12"/>
    <n v="0"/>
    <n v="0"/>
    <x v="717"/>
    <d v="1992-03-11T00:00:00"/>
    <x v="0"/>
  </r>
  <r>
    <n v="241"/>
    <s v="9.1 ELEMENTOS MUSICALES"/>
    <n v="1622"/>
    <s v="PARTITURAS"/>
    <n v="3145"/>
    <s v="USADO"/>
    <m/>
    <s v="LARA PAZ GUSTAVO. ACHO PARA PE"/>
    <s v="CUSION."/>
    <n v="1798"/>
    <m/>
    <s v="DE"/>
    <n v="1324408.1399999999"/>
    <n v="1324408.1399999999"/>
    <s v="1-9-60-90-003"/>
    <s v="3-1-45-12"/>
    <n v="0"/>
    <n v="0"/>
    <x v="718"/>
    <d v="1991-06-17T00:00:00"/>
    <x v="0"/>
  </r>
  <r>
    <n v="241"/>
    <s v="9.1 ELEMENTOS MUSICALES"/>
    <n v="1622"/>
    <s v="PARTITURAS"/>
    <n v="3146"/>
    <s v="USADO"/>
    <m/>
    <s v="GERSTER OTTMAR. CAPRICETTO. TI"/>
    <s v="MB. Y CUERDAS."/>
    <n v="1799"/>
    <m/>
    <s v="DE"/>
    <n v="256639.71"/>
    <n v="256639.71"/>
    <s v="1-9-60-90-003"/>
    <s v="3-1-45-12"/>
    <n v="0"/>
    <n v="0"/>
    <x v="719"/>
    <d v="1992-03-30T00:00:00"/>
    <x v="0"/>
  </r>
  <r>
    <n v="241"/>
    <s v="9.1 ELEMENTOS MUSICALES"/>
    <n v="1622"/>
    <s v="PARTITURAS"/>
    <n v="3147"/>
    <s v="USADO"/>
    <m/>
    <s v="NOBRE MARLOV. IN MEMORIAM. OP."/>
    <s v=" 39."/>
    <n v="180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48"/>
    <s v="USADO"/>
    <m/>
    <s v="WIENIAWSKY HENRY. CONCIERTO VI"/>
    <s v="OLIN NO. 2."/>
    <n v="180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49"/>
    <s v="USADO"/>
    <m/>
    <s v="MILHAUD DARIUS. EL BUEY SOBRE "/>
    <s v="EL TEJADO."/>
    <n v="180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50"/>
    <s v="USADO"/>
    <m/>
    <s v="SCHUBERT F PETER. MAGNIFICAT."/>
    <m/>
    <n v="180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51"/>
    <s v="USADO"/>
    <m/>
    <s v="BACALOV LUIS. VARIANTES A CHAF"/>
    <s v="."/>
    <n v="180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52"/>
    <s v="USADO"/>
    <m/>
    <s v="MOZART WOLFGANG. MISA DE CORON"/>
    <s v="ACIËN NO 14 K317."/>
    <n v="180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53"/>
    <s v="USADO"/>
    <m/>
    <s v="ELGAR EDWARD. SERENATA OPUS 20"/>
    <s v=" CUERDAS."/>
    <n v="180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54"/>
    <s v="USADO"/>
    <m/>
    <s v="VILLALOBOS HEITOR. BACHIANAS B"/>
    <s v="RASILERAS NO. 5."/>
    <n v="180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55"/>
    <s v="USADO"/>
    <m/>
    <s v="TACHA ISAAC. HIMNO DE VILLAVIC"/>
    <s v="ENCIO."/>
    <n v="180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56"/>
    <s v="USADO"/>
    <m/>
    <s v="KABALEWSKY DIMITRI. LOS COMEDI"/>
    <s v="ANTES."/>
    <n v="180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57"/>
    <s v="USADO"/>
    <m/>
    <s v="OLANO VIRGILIO. BOGOT┴ LA CAPI"/>
    <s v="TAL. PASILLO."/>
    <n v="181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58"/>
    <s v="USADO"/>
    <m/>
    <s v="DALMAR ALVARO. HIMNO DE TELECO"/>
    <s v="M."/>
    <n v="181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59"/>
    <s v="USADO"/>
    <m/>
    <s v="CUELLASJ ANTONIO. FANFARRIA. Q"/>
    <s v="UINTETO COBRES Y PERCUSIËN."/>
    <n v="181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60"/>
    <s v="USADO"/>
    <m/>
    <s v="PINZON JES┌S. CONCIERTO PIANO "/>
    <s v="Y ORQUESTA."/>
    <n v="1813"/>
    <m/>
    <s v="DE"/>
    <n v="882938.73"/>
    <n v="882938.73"/>
    <s v="1-9-60-90-003"/>
    <s v="3-1-45-12"/>
    <n v="0"/>
    <n v="0"/>
    <x v="529"/>
    <d v="1990-02-06T00:00:00"/>
    <x v="0"/>
  </r>
  <r>
    <n v="241"/>
    <s v="9.1 ELEMENTOS MUSICALES"/>
    <n v="1622"/>
    <s v="PARTITURAS"/>
    <n v="3161"/>
    <s v="USADO"/>
    <m/>
    <s v="STRAUSS RICHARD. MUERTE Y TRAN"/>
    <s v="SFIGURACIËN OP. 24."/>
    <n v="181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62"/>
    <s v="USADO"/>
    <m/>
    <s v="GAVIRIA GUILLERMO. EN EL SEGUN"/>
    <s v="DO TONO."/>
    <n v="181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63"/>
    <s v="USADO"/>
    <m/>
    <s v="FIGUEROA LUIS. CONCERTINO FLAU"/>
    <s v="TA TIMBAL Y CUERDAS."/>
    <n v="181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64"/>
    <s v="USADO"/>
    <m/>
    <s v="DELIUS FREDERIC. BRIGG FAIR."/>
    <m/>
    <n v="181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65"/>
    <s v="USADO"/>
    <m/>
    <s v="MOZART WOLFGANG. DIVERTIMENTO "/>
    <s v="KV 137 SIB MAYOR."/>
    <n v="1818"/>
    <m/>
    <s v="DE"/>
    <n v="240159.33"/>
    <n v="240159.33"/>
    <s v="1-9-60-90-003"/>
    <s v="3-1-45-12"/>
    <n v="0"/>
    <n v="0"/>
    <x v="720"/>
    <d v="1991-04-29T00:00:00"/>
    <x v="0"/>
  </r>
  <r>
    <n v="241"/>
    <s v="9.1 ELEMENTOS MUSICALES"/>
    <n v="1622"/>
    <s v="PARTITURAS"/>
    <n v="3166"/>
    <s v="USADO"/>
    <m/>
    <s v="SIBELIUS JEAN. SINFONIA NO. 1."/>
    <s v=" OP. 39."/>
    <n v="181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67"/>
    <s v="USADO"/>
    <m/>
    <s v="PROKOFIEV SERGUEI. EL AMOR POR"/>
    <s v=" TRES NARANJAS."/>
    <n v="182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68"/>
    <s v="USADO"/>
    <m/>
    <s v="ARRIETA AURELIO. MAUMA."/>
    <m/>
    <n v="182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69"/>
    <s v="USADO"/>
    <m/>
    <s v="BRUCKNER ANTON. SINFONIA NO. 4"/>
    <s v="."/>
    <n v="182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70"/>
    <s v="USADO"/>
    <m/>
    <s v="PROKOFIEV SERGEI. LA CENICIENT"/>
    <s v="A SUITE NO.2 OPS 108"/>
    <s v="1824-1"/>
    <m/>
    <s v="DE"/>
    <n v="525442"/>
    <n v="525442"/>
    <s v="1-9-60-90-003"/>
    <s v="3-1-45-12"/>
    <n v="0"/>
    <n v="0"/>
    <x v="721"/>
    <d v="1999-01-02T00:00:00"/>
    <x v="0"/>
  </r>
  <r>
    <n v="241"/>
    <s v="9.1 ELEMENTOS MUSICALES"/>
    <n v="1622"/>
    <s v="PARTITURAS"/>
    <n v="3171"/>
    <s v="USADO"/>
    <m/>
    <s v="PROKOFIEV SERGEI. CINDERELLA S"/>
    <s v="UITE NO. 1 OP. 107."/>
    <n v="1825"/>
    <m/>
    <s v="DE"/>
    <n v="1099973.8600000001"/>
    <n v="1099973.8600000001"/>
    <s v="1-9-60-90-003"/>
    <s v="3-1-45-12"/>
    <n v="0"/>
    <n v="0"/>
    <x v="722"/>
    <d v="1996-02-06T00:00:00"/>
    <x v="0"/>
  </r>
  <r>
    <n v="241"/>
    <s v="9.1 ELEMENTOS MUSICALES"/>
    <n v="1622"/>
    <s v="PARTITURAS"/>
    <n v="3172"/>
    <s v="USADO"/>
    <m/>
    <s v="BARBER SAMUEL. CONCIERTO PARA "/>
    <s v="PIANO Y ORQUESTA OP. 38."/>
    <n v="182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73"/>
    <s v="USADO"/>
    <m/>
    <s v="FIGUEROA LUIS CARLOS. SUITE PA"/>
    <s v="RA ORQUESTA."/>
    <n v="182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74"/>
    <s v="USADO"/>
    <m/>
    <s v="RACHAMANINOV SERGEI. DANZA SIN"/>
    <s v="FONICA OP 45."/>
    <n v="1828"/>
    <m/>
    <s v="DE"/>
    <n v="95357.4"/>
    <n v="95357.4"/>
    <s v="1-9-60-90-003"/>
    <s v="3-1-45-12"/>
    <n v="0"/>
    <n v="0"/>
    <x v="709"/>
    <d v="1991-04-29T00:00:00"/>
    <x v="0"/>
  </r>
  <r>
    <n v="241"/>
    <s v="9.1 ELEMENTOS MUSICALES"/>
    <n v="1622"/>
    <s v="PARTITURAS"/>
    <n v="3175"/>
    <s v="USADO"/>
    <m/>
    <s v="MOZART WOLFGANG. REQUIEM."/>
    <m/>
    <n v="182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76"/>
    <s v="USADO"/>
    <m/>
    <s v="MOZART WOLFGANG. CONCIERTO PAR"/>
    <s v="A PIANO Y ORQUESTA EN D MAYOR"/>
    <n v="183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3177"/>
    <s v="USADO"/>
    <m/>
    <s v="WAGNER RICHARD/FUNE SIGIFREDO."/>
    <s v=" EL OCASO DE LOS DIOSES. MARCH"/>
    <n v="183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78"/>
    <s v="USADO"/>
    <m/>
    <s v="GRIEG  EDUARD. HOBERG. OP 40. "/>
    <s v="SUITE PARA CUERDAS"/>
    <n v="1832"/>
    <m/>
    <s v="DE"/>
    <n v="51455.67"/>
    <n v="51455.67"/>
    <s v="1-9-60-90-003"/>
    <s v="3-1-45-12"/>
    <n v="0"/>
    <n v="0"/>
    <x v="723"/>
    <d v="1996-12-23T00:00:00"/>
    <x v="0"/>
  </r>
  <r>
    <n v="241"/>
    <s v="9.1 ELEMENTOS MUSICALES"/>
    <n v="1622"/>
    <s v="PARTITURAS"/>
    <n v="3179"/>
    <s v="USADO"/>
    <m/>
    <s v="BACH JOHANN SEBASTIAN. CONCIER"/>
    <s v="TO NO. 3. RE MENOR."/>
    <n v="183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80"/>
    <s v="USADO"/>
    <m/>
    <s v="DURAN ALEJANDRO/ROSERO RAUL. M"/>
    <s v="I PEDAZO DE ACORDEËN."/>
    <n v="1834"/>
    <m/>
    <s v="DE"/>
    <n v="538592.56000000006"/>
    <n v="538592.56000000006"/>
    <s v="1-9-60-90-003"/>
    <s v="3-1-45-12"/>
    <n v="0"/>
    <n v="0"/>
    <x v="724"/>
    <d v="1990-03-29T00:00:00"/>
    <x v="0"/>
  </r>
  <r>
    <n v="241"/>
    <s v="9.1 ELEMENTOS MUSICALES"/>
    <n v="1622"/>
    <s v="PARTITURAS"/>
    <n v="3181"/>
    <s v="USADO"/>
    <m/>
    <s v="OCHOA CALIXTO/ROSERO RAUL. TOD"/>
    <s v="O ES PARA TI.  OCHA"/>
    <n v="1835"/>
    <m/>
    <s v="DE"/>
    <n v="545214.65"/>
    <n v="545214.65"/>
    <s v="1-9-60-90-003"/>
    <s v="3-1-45-12"/>
    <n v="0"/>
    <n v="0"/>
    <x v="725"/>
    <d v="1990-11-16T00:00:00"/>
    <x v="0"/>
  </r>
  <r>
    <n v="241"/>
    <s v="9.1 ELEMENTOS MUSICALES"/>
    <n v="1622"/>
    <s v="PARTITURAS"/>
    <n v="3182"/>
    <s v="USADO"/>
    <m/>
    <s v="DIAZ LEANDRO/ROSERO RAUL. MATI"/>
    <s v="LDE LINA."/>
    <n v="1836"/>
    <m/>
    <s v="DE"/>
    <n v="565080.79"/>
    <n v="565080.79"/>
    <s v="1-9-60-90-003"/>
    <s v="3-1-45-12"/>
    <n v="0"/>
    <n v="0"/>
    <x v="726"/>
    <d v="1990-11-16T00:00:00"/>
    <x v="0"/>
  </r>
  <r>
    <n v="241"/>
    <s v="9.1 ELEMENTOS MUSICALES"/>
    <n v="1622"/>
    <s v="PARTITURAS"/>
    <n v="3183"/>
    <s v="USADO"/>
    <m/>
    <s v="ZULETA EMILIANO/ROSERO RAUL. L"/>
    <s v="A GOTA FRIA-"/>
    <n v="1837"/>
    <m/>
    <s v="DE"/>
    <n v="529763.21"/>
    <n v="529763.21"/>
    <s v="1-9-60-90-003"/>
    <s v="3-1-45-12"/>
    <n v="0"/>
    <n v="0"/>
    <x v="453"/>
    <d v="1990-03-29T00:00:00"/>
    <x v="0"/>
  </r>
  <r>
    <n v="241"/>
    <s v="9.1 ELEMENTOS MUSICALES"/>
    <n v="1622"/>
    <s v="PARTITURAS"/>
    <n v="3184"/>
    <s v="USADO"/>
    <m/>
    <s v="DAZA OCTAVIO/ROSERO RAUL. DIME"/>
    <s v=" PAJARITO."/>
    <n v="1838"/>
    <m/>
    <s v="DE"/>
    <n v="565080.79"/>
    <n v="565080.79"/>
    <s v="1-9-60-90-003"/>
    <s v="3-1-45-12"/>
    <n v="0"/>
    <n v="0"/>
    <x v="726"/>
    <d v="1990-11-16T00:00:00"/>
    <x v="0"/>
  </r>
  <r>
    <n v="241"/>
    <s v="9.1 ELEMENTOS MUSICALES"/>
    <n v="1622"/>
    <s v="PARTITURAS"/>
    <n v="3185"/>
    <s v="USADO"/>
    <m/>
    <s v="ROSERO RAUL. ENSUEÐO VALLENATO"/>
    <s v="."/>
    <n v="1839"/>
    <m/>
    <s v="DE"/>
    <n v="538592.56000000006"/>
    <n v="538592.56000000006"/>
    <s v="1-9-60-90-003"/>
    <s v="3-1-45-12"/>
    <n v="0"/>
    <n v="0"/>
    <x v="724"/>
    <d v="1990-11-16T00:00:00"/>
    <x v="0"/>
  </r>
  <r>
    <n v="241"/>
    <s v="9.1 ELEMENTOS MUSICALES"/>
    <n v="1622"/>
    <s v="PARTITURAS"/>
    <n v="3186"/>
    <s v="USADO"/>
    <m/>
    <s v="CALDERON ROBERTO /ROSERO RAUL."/>
    <s v=" LUNA SAN JUANERA."/>
    <n v="1840"/>
    <m/>
    <s v="DE"/>
    <n v="547422.01"/>
    <n v="547422.01"/>
    <s v="1-9-60-90-003"/>
    <s v="3-1-45-12"/>
    <n v="0"/>
    <n v="0"/>
    <x v="727"/>
    <d v="1990-03-29T00:00:00"/>
    <x v="0"/>
  </r>
  <r>
    <n v="241"/>
    <s v="9.1 ELEMENTOS MUSICALES"/>
    <n v="1622"/>
    <s v="PARTITURAS"/>
    <n v="3187"/>
    <s v="USADO"/>
    <m/>
    <s v="HUERTAS CARLOS/ROSERO RAUL. EL"/>
    <s v=" CANTOR DE FONSECA."/>
    <n v="1841"/>
    <m/>
    <s v="DE"/>
    <n v="529763.21"/>
    <n v="529763.21"/>
    <s v="1-9-60-90-003"/>
    <s v="3-1-45-12"/>
    <n v="0"/>
    <n v="0"/>
    <x v="453"/>
    <d v="1990-11-16T00:00:00"/>
    <x v="0"/>
  </r>
  <r>
    <n v="241"/>
    <s v="9.1 ELEMENTOS MUSICALES"/>
    <n v="1622"/>
    <s v="PARTITURAS"/>
    <n v="3188"/>
    <s v="USADO"/>
    <m/>
    <s v="ESCALONA RAFAEL/ROSERO RAUL. A"/>
    <s v="LMIRANTE PADILLA."/>
    <n v="1842"/>
    <m/>
    <s v="DE"/>
    <n v="538592.56000000006"/>
    <n v="538592.56000000006"/>
    <s v="1-9-60-90-003"/>
    <s v="3-1-45-12"/>
    <n v="0"/>
    <n v="0"/>
    <x v="724"/>
    <d v="1990-03-29T00:00:00"/>
    <x v="0"/>
  </r>
  <r>
    <n v="241"/>
    <s v="9.1 ELEMENTOS MUSICALES"/>
    <n v="1622"/>
    <s v="PARTITURAS"/>
    <n v="3189"/>
    <s v="USADO"/>
    <m/>
    <s v="OVALLE IVAN. VOLVER A LA TERNU"/>
    <s v="RA."/>
    <n v="1843"/>
    <m/>
    <s v="DE"/>
    <n v="556251.39"/>
    <n v="556251.39"/>
    <s v="1-9-60-90-003"/>
    <s v="3-1-45-12"/>
    <n v="0"/>
    <n v="0"/>
    <x v="728"/>
    <d v="1990-11-16T00:00:00"/>
    <x v="0"/>
  </r>
  <r>
    <n v="241"/>
    <s v="9.1 ELEMENTOS MUSICALES"/>
    <n v="1622"/>
    <s v="PARTITURAS"/>
    <n v="3190"/>
    <s v="USADO"/>
    <m/>
    <s v="COPLAN AARON. SALON MEXICO."/>
    <m/>
    <n v="184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91"/>
    <s v="USADO"/>
    <m/>
    <s v="MEJIA ADOLFO. AMERICA. POEMA S"/>
    <s v="INFONICO."/>
    <n v="1845"/>
    <m/>
    <s v="DE"/>
    <n v="31785.7"/>
    <n v="31785.7"/>
    <s v="1-9-60-90-003"/>
    <s v="3-1-45-12"/>
    <n v="0"/>
    <n v="0"/>
    <x v="729"/>
    <d v="1991-11-08T00:00:00"/>
    <x v="0"/>
  </r>
  <r>
    <n v="241"/>
    <s v="9.1 ELEMENTOS MUSICALES"/>
    <n v="1622"/>
    <s v="PARTITURAS"/>
    <n v="3192"/>
    <s v="USADO"/>
    <m/>
    <s v="STRAUSS RICHARD. EL CABALLERO "/>
    <s v="DE LA ROSA."/>
    <n v="184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93"/>
    <s v="USADO"/>
    <m/>
    <s v="MOZART WOLFGANG. SINFONIA NO. "/>
    <s v="1. K16 MIB MAYOR."/>
    <n v="184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94"/>
    <s v="USADO"/>
    <m/>
    <s v="BACH JOHANN SEBASTIAN. CONCIER"/>
    <s v="TO EN DO MENOR PARA VIOLA. BAC"/>
    <n v="1848"/>
    <m/>
    <s v="DE"/>
    <n v="2207.4299999999998"/>
    <n v="2207.4299999999998"/>
    <s v="1-9-60-90-003"/>
    <s v="3-1-45-12"/>
    <n v="0"/>
    <n v="0"/>
    <x v="0"/>
    <d v="1984-12-31T00:00:00"/>
    <x v="0"/>
  </r>
  <r>
    <n v="241"/>
    <s v="9.1 ELEMENTOS MUSICALES"/>
    <n v="1622"/>
    <s v="PARTITURAS"/>
    <n v="3195"/>
    <s v="USADO"/>
    <m/>
    <s v="BENAVIDES MANUEL. CONCIERTO DE"/>
    <s v=" BOGOT┴. GUITARRA Y CUERDAS. B"/>
    <n v="184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96"/>
    <s v="USADO"/>
    <m/>
    <s v="BALANZO M ANGEL. PESCADOR DE U"/>
    <s v="N VIEJO MAR. ."/>
    <n v="185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197"/>
    <s v="USADO"/>
    <m/>
    <s v="LARA PAZ GUSTAVO. SU┴ PARA ORQ"/>
    <s v="UESTA."/>
    <n v="1851"/>
    <m/>
    <s v="DE"/>
    <n v="882938.73"/>
    <n v="882938.73"/>
    <s v="1-9-60-90-003"/>
    <s v="3-1-45-12"/>
    <n v="0"/>
    <n v="0"/>
    <x v="529"/>
    <d v="1990-11-20T00:00:00"/>
    <x v="0"/>
  </r>
  <r>
    <n v="241"/>
    <s v="9.1 ELEMENTOS MUSICALES"/>
    <n v="1622"/>
    <s v="PARTITURAS"/>
    <n v="3198"/>
    <s v="USADO"/>
    <m/>
    <s v="PINZON JES┌S. VELO QUE BONITO."/>
    <m/>
    <n v="1852"/>
    <m/>
    <s v="DE"/>
    <n v="761534.64"/>
    <n v="761534.64"/>
    <s v="1-9-60-90-003"/>
    <s v="3-1-45-12"/>
    <n v="0"/>
    <n v="0"/>
    <x v="730"/>
    <d v="1991-05-22T00:00:00"/>
    <x v="0"/>
  </r>
  <r>
    <n v="241"/>
    <s v="9.1 ELEMENTOS MUSICALES"/>
    <n v="1622"/>
    <s v="PARTITURAS"/>
    <n v="3199"/>
    <s v="USADO"/>
    <m/>
    <s v="CALVO LUIS/PINZON JESUS. EL RE"/>
    <s v="PUBLICANO."/>
    <n v="1853"/>
    <m/>
    <s v="DE"/>
    <n v="721802.49"/>
    <n v="721802.49"/>
    <s v="1-9-60-90-003"/>
    <s v="3-1-45-12"/>
    <n v="0"/>
    <n v="0"/>
    <x v="731"/>
    <d v="1991-05-22T00:00:00"/>
    <x v="0"/>
  </r>
  <r>
    <n v="241"/>
    <s v="9.1 ELEMENTOS MUSICALES"/>
    <n v="1622"/>
    <s v="PARTITURAS"/>
    <n v="3200"/>
    <s v="USADO"/>
    <m/>
    <s v="PEÐARANDA JOSE/PINZON JESUS. S"/>
    <s v="E VA EL CAIMAN. PORRO."/>
    <n v="1854"/>
    <m/>
    <s v="DE"/>
    <n v="101538.05"/>
    <n v="101538.05"/>
    <s v="1-9-60-90-003"/>
    <s v="3-1-45-12"/>
    <n v="0"/>
    <n v="0"/>
    <x v="392"/>
    <d v="1990-12-20T00:00:00"/>
    <x v="0"/>
  </r>
  <r>
    <n v="241"/>
    <s v="9.1 ELEMENTOS MUSICALES"/>
    <n v="1622"/>
    <s v="PARTITURAS"/>
    <n v="3201"/>
    <s v="USADO"/>
    <m/>
    <s v="VILLAMIL JORGE/PINZON JESUS. E"/>
    <s v="SPUMAS. PASILLO."/>
    <n v="1855"/>
    <m/>
    <s v="DE"/>
    <n v="57391.09"/>
    <n v="57391.09"/>
    <s v="1-9-60-90-003"/>
    <s v="3-1-45-12"/>
    <n v="0"/>
    <n v="0"/>
    <x v="732"/>
    <d v="1990-11-02T00:00:00"/>
    <x v="0"/>
  </r>
  <r>
    <n v="241"/>
    <s v="9.1 ELEMENTOS MUSICALES"/>
    <n v="1622"/>
    <s v="PARTITURAS"/>
    <n v="3202"/>
    <s v="USADO"/>
    <m/>
    <s v="MORALES PINO /PINZON JESUS. LA"/>
    <s v="TIGAZO. PASILLO."/>
    <n v="1856"/>
    <m/>
    <s v="DE"/>
    <n v="178795.04"/>
    <n v="178795.04"/>
    <s v="1-9-60-90-003"/>
    <s v="3-1-45-12"/>
    <n v="0"/>
    <n v="0"/>
    <x v="733"/>
    <d v="1991-03-15T00:00:00"/>
    <x v="0"/>
  </r>
  <r>
    <n v="241"/>
    <s v="9.1 ELEMENTOS MUSICALES"/>
    <n v="1622"/>
    <s v="PARTITURAS"/>
    <n v="3203"/>
    <s v="USADO"/>
    <m/>
    <s v="BEDOYA CAMILO/MANRIQUE JORGE. "/>
    <s v="EL PEREIRANO."/>
    <n v="1857"/>
    <m/>
    <s v="DE"/>
    <n v="1273014.0900000001"/>
    <n v="1273014.0900000001"/>
    <s v="1-9-60-90-003"/>
    <s v="3-1-45-12"/>
    <n v="0"/>
    <n v="0"/>
    <x v="734"/>
    <d v="1992-03-30T00:00:00"/>
    <x v="0"/>
  </r>
  <r>
    <n v="241"/>
    <s v="9.1 ELEMENTOS MUSICALES"/>
    <n v="1622"/>
    <s v="PARTITURAS"/>
    <n v="3204"/>
    <s v="USADO"/>
    <m/>
    <s v="GAL┴N PACHO/MANRIQUE JORGE. CO"/>
    <s v="SITA LINDA."/>
    <n v="1858"/>
    <m/>
    <s v="DE"/>
    <n v="1370176.65"/>
    <n v="1370176.65"/>
    <s v="1-9-60-90-003"/>
    <s v="3-1-45-12"/>
    <n v="0"/>
    <n v="0"/>
    <x v="735"/>
    <d v="1996-06-20T00:00:00"/>
    <x v="0"/>
  </r>
  <r>
    <n v="241"/>
    <s v="9.1 ELEMENTOS MUSICALES"/>
    <n v="1622"/>
    <s v="PARTITURAS"/>
    <n v="3205"/>
    <s v="USADO"/>
    <m/>
    <s v="DRA/MANRIQUE JORGE. CAMINITO V"/>
    <s v="ERDE."/>
    <n v="1859"/>
    <m/>
    <s v="DE"/>
    <n v="1046249.25"/>
    <n v="1046249.25"/>
    <s v="1-9-60-90-003"/>
    <s v="3-1-45-12"/>
    <n v="0"/>
    <n v="0"/>
    <x v="736"/>
    <d v="1992-01-27T00:00:00"/>
    <x v="0"/>
  </r>
  <r>
    <n v="241"/>
    <s v="9.1 ELEMENTOS MUSICALES"/>
    <n v="1622"/>
    <s v="PARTITURAS"/>
    <n v="3206"/>
    <s v="USADO"/>
    <m/>
    <s v="MORALES PEDRO/PINZON JES┌S. EL"/>
    <s v=" CALABERA."/>
    <n v="1860"/>
    <m/>
    <s v="DE"/>
    <n v="185417.07"/>
    <n v="185417.07"/>
    <s v="1-9-60-90-003"/>
    <s v="3-1-45-12"/>
    <n v="0"/>
    <n v="0"/>
    <x v="455"/>
    <d v="1991-04-29T00:00:00"/>
    <x v="0"/>
  </r>
  <r>
    <n v="241"/>
    <s v="9.1 ELEMENTOS MUSICALES"/>
    <n v="1622"/>
    <s v="PARTITURAS"/>
    <n v="3207"/>
    <s v="USADO"/>
    <m/>
    <s v="NIETO LUIS/ROSERO RAUL. CHAMBU"/>
    <m/>
    <n v="1861"/>
    <m/>
    <s v="DE"/>
    <n v="289162.55"/>
    <n v="289162.55"/>
    <s v="1-9-60-90-003"/>
    <s v="3-1-45-12"/>
    <n v="0"/>
    <n v="0"/>
    <x v="737"/>
    <d v="1991-05-15T00:00:00"/>
    <x v="0"/>
  </r>
  <r>
    <n v="241"/>
    <s v="9.1 ELEMENTOS MUSICALES"/>
    <n v="1622"/>
    <s v="PARTITURAS"/>
    <n v="3208"/>
    <s v="USADO"/>
    <m/>
    <s v="VILLAMIL JORGE/VELASQUEZ  ARMA"/>
    <s v="NDO. ME LLEVARAS EN TI. VILLAM"/>
    <n v="1862"/>
    <m/>
    <s v="DE"/>
    <n v="1060648.3899999999"/>
    <n v="1060648.3899999999"/>
    <s v="1-9-60-90-003"/>
    <s v="3-1-45-12"/>
    <n v="0"/>
    <n v="0"/>
    <x v="738"/>
    <d v="1996-07-30T00:00:00"/>
    <x v="0"/>
  </r>
  <r>
    <n v="241"/>
    <s v="9.1 ELEMENTOS MUSICALES"/>
    <n v="1622"/>
    <s v="PARTITURAS"/>
    <n v="3209"/>
    <s v="USADO"/>
    <m/>
    <s v="VILLAMIL JORGE/ROSERO RAUL. ME"/>
    <s v=" LLEVARAS EN T═."/>
    <s v="1862-1"/>
    <m/>
    <s v="DE"/>
    <n v="50000"/>
    <n v="50000"/>
    <s v="1-9-60-90-003"/>
    <s v="3-1-45-12"/>
    <n v="0"/>
    <n v="0"/>
    <x v="146"/>
    <d v="1999-06-30T00:00:00"/>
    <x v="0"/>
  </r>
  <r>
    <n v="241"/>
    <s v="9.1 ELEMENTOS MUSICALES"/>
    <n v="1622"/>
    <s v="PARTITURAS"/>
    <n v="3210"/>
    <s v="USADO"/>
    <m/>
    <s v="PEÐALOSA  ANTONIO. LA DANZA DE"/>
    <s v="L GARAVATEO."/>
    <s v="1863-1"/>
    <m/>
    <s v="DE"/>
    <n v="28500"/>
    <n v="28500"/>
    <s v="1-9-60-90-003"/>
    <s v="3-1-45-12"/>
    <n v="0"/>
    <n v="0"/>
    <x v="739"/>
    <d v="1999-01-02T00:00:00"/>
    <x v="0"/>
  </r>
  <r>
    <n v="241"/>
    <s v="9.1 ELEMENTOS MUSICALES"/>
    <n v="1622"/>
    <s v="PARTITURAS"/>
    <n v="3211"/>
    <s v="USADO"/>
    <m/>
    <s v="PEÐALOSA ANTONIO. TE OLVIDE ."/>
    <m/>
    <s v="1863-2"/>
    <m/>
    <s v="DE"/>
    <n v="50000"/>
    <n v="50000"/>
    <s v="1-9-60-90-003"/>
    <s v="3-1-45-12"/>
    <n v="0"/>
    <n v="0"/>
    <x v="146"/>
    <d v="1999-06-30T00:00:00"/>
    <x v="0"/>
  </r>
  <r>
    <n v="241"/>
    <s v="9.1 ELEMENTOS MUSICALES"/>
    <n v="1622"/>
    <s v="PARTITURAS"/>
    <n v="3212"/>
    <s v="USADO"/>
    <m/>
    <s v="COLERIFGETAYLOR PERKINS. SINFO"/>
    <s v="NIETA NO. 1. CUERDAS."/>
    <n v="186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13"/>
    <s v="USADO"/>
    <m/>
    <s v="DONIZETTI GAETANO. CONCERTINO "/>
    <s v="CORNO INGLES Y ORQUESTA."/>
    <n v="186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14"/>
    <s v="USADO"/>
    <m/>
    <s v="BARBER SAMUEL. ENSAYO NO. 2. O"/>
    <s v="RQUESTA."/>
    <n v="186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15"/>
    <s v="USADO"/>
    <m/>
    <s v="SORO  ENRIQUE. TRES AIRES CHIL"/>
    <s v="ENOS."/>
    <n v="186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16"/>
    <s v="USADO"/>
    <m/>
    <s v="SAINT SAENS CAMILLE. CONCIERTO"/>
    <s v=" VIOLIN NO. 3 OP. 61."/>
    <n v="186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17"/>
    <s v="USADO"/>
    <m/>
    <s v="BARBER SAMUEL. MEDITACIËN Y DA"/>
    <s v="NZA DE LA VENGANZA MEDEA. BA"/>
    <n v="186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18"/>
    <s v="USADO"/>
    <m/>
    <s v="BELIOZ GABRIEL. CONCIERTO TIMB"/>
    <s v="ALES Y ORQUESTA."/>
    <n v="187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19"/>
    <s v="USADO"/>
    <m/>
    <s v="VAUGHAN WILLIANS. SINFONIA NO."/>
    <s v=" 2 LONDON."/>
    <n v="187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20"/>
    <s v="USADO"/>
    <m/>
    <s v="GARRIDO LECCA SELSO. SONATA. F"/>
    <s v="ANTASIA CELLO Y ORQUESTA."/>
    <n v="187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21"/>
    <s v="USADO"/>
    <m/>
    <s v="MOZART WOLFGANG. CONCIERTO TRO"/>
    <s v="MPA NO. 1 K 412."/>
    <n v="187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22"/>
    <s v="USADO"/>
    <m/>
    <s v="SHOSTAKOVICHS DIMITRI. CONCIER"/>
    <s v="TO VIOLIN NO. 2 OP 129."/>
    <n v="187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23"/>
    <s v="USADO"/>
    <m/>
    <s v="VIVALDI ANTONIO. CONCIERTO EN "/>
    <s v="LA MAYOR. OP 912 ."/>
    <n v="1875"/>
    <m/>
    <s v="DE"/>
    <n v="131458.12"/>
    <n v="131458.12"/>
    <s v="1-9-60-90-003"/>
    <s v="3-1-45-12"/>
    <n v="0"/>
    <n v="0"/>
    <x v="740"/>
    <d v="1995-05-23T00:00:00"/>
    <x v="0"/>
  </r>
  <r>
    <n v="241"/>
    <s v="9.1 ELEMENTOS MUSICALES"/>
    <n v="1622"/>
    <s v="PARTITURAS"/>
    <n v="3224"/>
    <s v="USADO"/>
    <m/>
    <s v="VIVALDI   ANTONIO CONCIERTO EN"/>
    <s v=" MI MAYOR. OP 914."/>
    <n v="1876"/>
    <m/>
    <s v="DE"/>
    <n v="136716.42000000001"/>
    <n v="136716.42000000001"/>
    <s v="1-9-60-90-003"/>
    <s v="3-1-45-12"/>
    <n v="0"/>
    <n v="0"/>
    <x v="741"/>
    <d v="1995-05-23T00:00:00"/>
    <x v="0"/>
  </r>
  <r>
    <n v="241"/>
    <s v="9.1 ELEMENTOS MUSICALES"/>
    <n v="1622"/>
    <s v="PARTITURAS"/>
    <n v="3225"/>
    <s v="USADO"/>
    <m/>
    <s v="VIVALDI ANTONIO. CONCIERTO EN "/>
    <s v="LA MENOR. OP 915 ."/>
    <n v="1877"/>
    <m/>
    <s v="DE"/>
    <n v="131458.12"/>
    <n v="131458.12"/>
    <s v="1-9-60-90-003"/>
    <s v="3-1-45-12"/>
    <n v="0"/>
    <n v="0"/>
    <x v="740"/>
    <d v="1995-05-23T00:00:00"/>
    <x v="0"/>
  </r>
  <r>
    <n v="241"/>
    <s v="9.1 ELEMENTOS MUSICALES"/>
    <n v="1622"/>
    <s v="PARTITURAS"/>
    <n v="3226"/>
    <s v="USADO"/>
    <m/>
    <s v="DVORAK ANTONIN. RONDO OP 94  C"/>
    <s v="ELLO Y ORQUESTA."/>
    <n v="187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27"/>
    <s v="USADO"/>
    <m/>
    <s v="KAVALESKY DIMITRI. CONCIERTO  "/>
    <s v="PARA VIOLONCHELLO  NO.1  OP 49"/>
    <n v="1879"/>
    <m/>
    <s v="DE"/>
    <n v="370901.07"/>
    <n v="370901.07"/>
    <s v="1-9-60-90-003"/>
    <s v="3-1-45-12"/>
    <n v="0"/>
    <n v="0"/>
    <x v="742"/>
    <d v="1995-05-12T00:00:00"/>
    <x v="0"/>
  </r>
  <r>
    <n v="241"/>
    <s v="9.1 ELEMENTOS MUSICALES"/>
    <n v="1622"/>
    <s v="PARTITURAS"/>
    <n v="3228"/>
    <s v="USADO"/>
    <m/>
    <s v="BOZZA EUGENE. CAPRICE  . OP 47"/>
    <s v="."/>
    <n v="1880"/>
    <m/>
    <s v="DE"/>
    <n v="23839.3"/>
    <n v="23839.3"/>
    <s v="1-9-60-90-003"/>
    <s v="3-1-45-12"/>
    <n v="0"/>
    <n v="0"/>
    <x v="743"/>
    <d v="1990-02-13T00:00:00"/>
    <x v="0"/>
  </r>
  <r>
    <n v="241"/>
    <s v="9.1 ELEMENTOS MUSICALES"/>
    <n v="1622"/>
    <s v="PARTITURAS"/>
    <n v="3229"/>
    <s v="USADO"/>
    <m/>
    <s v="BOZZA EUGENE. BADINAJE  ( BROM"/>
    <s v="A)."/>
    <n v="1881"/>
    <m/>
    <s v="DE"/>
    <n v="23839.3"/>
    <n v="23839.3"/>
    <s v="1-9-60-90-003"/>
    <s v="3-1-45-12"/>
    <n v="0"/>
    <n v="0"/>
    <x v="743"/>
    <d v="1990-02-13T00:00:00"/>
    <x v="0"/>
  </r>
  <r>
    <n v="241"/>
    <s v="9.1 ELEMENTOS MUSICALES"/>
    <n v="1622"/>
    <s v="PARTITURAS"/>
    <n v="3230"/>
    <s v="USADO"/>
    <m/>
    <s v="BOZZA EUGENE. RAPSODIE."/>
    <m/>
    <n v="1882"/>
    <m/>
    <s v="DE"/>
    <n v="23839.3"/>
    <n v="23839.3"/>
    <s v="1-9-60-90-003"/>
    <s v="3-1-45-12"/>
    <n v="0"/>
    <n v="0"/>
    <x v="743"/>
    <d v="1990-02-13T00:00:00"/>
    <x v="0"/>
  </r>
  <r>
    <n v="241"/>
    <s v="9.1 ELEMENTOS MUSICALES"/>
    <n v="1622"/>
    <s v="PARTITURAS"/>
    <n v="3231"/>
    <s v="USADO"/>
    <m/>
    <s v="AUBAIN JJ.  MARCHE  Y SCHERZO"/>
    <m/>
    <n v="1883"/>
    <m/>
    <s v="DE"/>
    <n v="23839.3"/>
    <n v="23839.3"/>
    <s v="1-9-60-90-003"/>
    <s v="3-1-45-12"/>
    <n v="0"/>
    <n v="0"/>
    <x v="743"/>
    <d v="1990-02-13T00:00:00"/>
    <x v="0"/>
  </r>
  <r>
    <n v="241"/>
    <s v="9.1 ELEMENTOS MUSICALES"/>
    <n v="1622"/>
    <s v="PARTITURAS"/>
    <n v="3232"/>
    <s v="USADO"/>
    <m/>
    <s v="BITSCH MARCEL. CAPRICHO CORNET"/>
    <s v="A O TROMPETA Y PIANO."/>
    <n v="1884"/>
    <m/>
    <s v="DE"/>
    <n v="23839.3"/>
    <n v="23839.3"/>
    <s v="1-9-60-90-003"/>
    <s v="3-1-45-12"/>
    <n v="0"/>
    <n v="0"/>
    <x v="743"/>
    <d v="1990-02-13T00:00:00"/>
    <x v="0"/>
  </r>
  <r>
    <n v="241"/>
    <s v="9.1 ELEMENTOS MUSICALES"/>
    <n v="1622"/>
    <s v="PARTITURAS"/>
    <n v="3233"/>
    <s v="USADO"/>
    <m/>
    <s v="MONTBRUM GALLOIS. CANCIËN TROM"/>
    <s v="PETA Y PIANO."/>
    <n v="1885"/>
    <m/>
    <s v="DE"/>
    <n v="19186.189999999999"/>
    <n v="19186.189999999999"/>
    <s v="1-9-60-90-003"/>
    <s v="3-1-45-12"/>
    <n v="0"/>
    <n v="0"/>
    <x v="744"/>
    <d v="1990-02-13T00:00:00"/>
    <x v="0"/>
  </r>
  <r>
    <n v="241"/>
    <s v="9.1 ELEMENTOS MUSICALES"/>
    <n v="1622"/>
    <s v="PARTITURAS"/>
    <n v="3234"/>
    <s v="USADO"/>
    <m/>
    <s v="IBERT JACQUES. IMPROMPTU."/>
    <m/>
    <n v="1886"/>
    <m/>
    <s v="DE"/>
    <n v="15892.97"/>
    <n v="15892.97"/>
    <s v="1-9-60-90-003"/>
    <s v="3-1-45-12"/>
    <n v="0"/>
    <n v="0"/>
    <x v="745"/>
    <d v="1990-02-13T00:00:00"/>
    <x v="0"/>
  </r>
  <r>
    <n v="241"/>
    <s v="9.1 ELEMENTOS MUSICALES"/>
    <n v="1622"/>
    <s v="PARTITURAS"/>
    <n v="3235"/>
    <s v="USADO"/>
    <m/>
    <s v="BALY GUILLAUME. ANDANTE Y  ALL"/>
    <s v="EGRO."/>
    <n v="1888"/>
    <m/>
    <s v="DE"/>
    <n v="25914.23"/>
    <n v="25914.23"/>
    <s v="1-9-60-90-003"/>
    <s v="3-1-45-12"/>
    <n v="0"/>
    <n v="0"/>
    <x v="746"/>
    <d v="1990-02-13T00:00:00"/>
    <x v="0"/>
  </r>
  <r>
    <n v="241"/>
    <s v="9.1 ELEMENTOS MUSICALES"/>
    <n v="1622"/>
    <s v="PARTITURAS"/>
    <n v="3236"/>
    <s v="USADO"/>
    <m/>
    <s v="ALBRESPIC J.  LIET ET SCHERZO."/>
    <m/>
    <n v="1889"/>
    <m/>
    <s v="DE"/>
    <n v="19186.189999999999"/>
    <n v="19186.189999999999"/>
    <s v="1-9-60-90-003"/>
    <s v="3-1-45-12"/>
    <n v="0"/>
    <n v="0"/>
    <x v="744"/>
    <d v="1990-02-13T00:00:00"/>
    <x v="0"/>
  </r>
  <r>
    <n v="241"/>
    <s v="9.1 ELEMENTOS MUSICALES"/>
    <n v="1622"/>
    <s v="PARTITURAS"/>
    <n v="3237"/>
    <s v="USADO"/>
    <m/>
    <s v="BARAT J. ANDANTE ET SCHERZO."/>
    <m/>
    <n v="1890"/>
    <m/>
    <s v="DE"/>
    <n v="21852.69"/>
    <n v="21852.69"/>
    <s v="1-9-60-90-003"/>
    <s v="3-1-45-12"/>
    <n v="0"/>
    <n v="0"/>
    <x v="747"/>
    <d v="1990-02-13T00:00:00"/>
    <x v="0"/>
  </r>
  <r>
    <n v="241"/>
    <s v="9.1 ELEMENTOS MUSICALES"/>
    <n v="1622"/>
    <s v="PARTITURAS"/>
    <n v="3238"/>
    <s v="USADO"/>
    <m/>
    <s v="BUSSER HENRI. ANDANTAE ET SCHE"/>
    <s v="RZO."/>
    <n v="1891"/>
    <m/>
    <s v="DE"/>
    <n v="23839.3"/>
    <n v="23839.3"/>
    <s v="1-9-60-90-003"/>
    <s v="3-1-45-12"/>
    <n v="0"/>
    <n v="0"/>
    <x v="743"/>
    <d v="1990-02-13T00:00:00"/>
    <x v="0"/>
  </r>
  <r>
    <n v="241"/>
    <s v="9.1 ELEMENTOS MUSICALES"/>
    <n v="1622"/>
    <s v="PARTITURAS"/>
    <n v="3239"/>
    <s v="USADO"/>
    <m/>
    <s v="DESENCLOS ALFRED. INCANTATION "/>
    <s v="THRENE OF DANSES."/>
    <n v="1892"/>
    <m/>
    <s v="DE"/>
    <n v="23839.3"/>
    <n v="23839.3"/>
    <s v="1-9-60-90-003"/>
    <s v="3-1-45-12"/>
    <n v="0"/>
    <n v="0"/>
    <x v="743"/>
    <d v="1990-02-13T00:00:00"/>
    <x v="0"/>
  </r>
  <r>
    <n v="241"/>
    <s v="9.1 ELEMENTOS MUSICALES"/>
    <n v="1622"/>
    <s v="PARTITURAS"/>
    <n v="3240"/>
    <s v="USADO"/>
    <m/>
    <s v="BITSCH MARCEL. 4 VARIACIONES S"/>
    <s v="UR UNTHEME DE DOMENICO ."/>
    <n v="1893"/>
    <m/>
    <s v="DE"/>
    <n v="29799.27"/>
    <n v="29799.27"/>
    <s v="1-9-60-90-003"/>
    <s v="3-1-45-12"/>
    <n v="0"/>
    <n v="0"/>
    <x v="748"/>
    <d v="1990-02-13T00:00:00"/>
    <x v="0"/>
  </r>
  <r>
    <n v="241"/>
    <s v="9.1 ELEMENTOS MUSICALES"/>
    <n v="1622"/>
    <s v="PARTITURAS"/>
    <n v="3241"/>
    <s v="USADO"/>
    <m/>
    <s v="BALAY GUILLAUME. PIECES DE CON"/>
    <s v="COURS."/>
    <n v="1894"/>
    <m/>
    <s v="DE"/>
    <n v="25914.23"/>
    <n v="25914.23"/>
    <s v="1-9-60-90-003"/>
    <s v="3-1-45-12"/>
    <n v="0"/>
    <n v="0"/>
    <x v="746"/>
    <d v="1990-02-13T00:00:00"/>
    <x v="0"/>
  </r>
  <r>
    <n v="241"/>
    <s v="9.1 ELEMENTOS MUSICALES"/>
    <n v="1622"/>
    <s v="PARTITURAS"/>
    <n v="3242"/>
    <s v="USADO"/>
    <m/>
    <s v="AMELLER A. BELLE PROVINCE."/>
    <m/>
    <n v="1895"/>
    <m/>
    <s v="DE"/>
    <n v="15892.97"/>
    <n v="15892.97"/>
    <s v="1-9-60-90-003"/>
    <s v="3-1-45-12"/>
    <n v="0"/>
    <n v="0"/>
    <x v="745"/>
    <d v="1990-02-13T00:00:00"/>
    <x v="0"/>
  </r>
  <r>
    <n v="241"/>
    <s v="9.1 ELEMENTOS MUSICALES"/>
    <n v="1622"/>
    <s v="PARTITURAS"/>
    <n v="3243"/>
    <s v="USADO"/>
    <m/>
    <s v="JANACEK LEOS.  JUVENTUD. SEXTE"/>
    <s v="TO DE VIENTOS."/>
    <n v="189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44"/>
    <s v="USADO"/>
    <m/>
    <s v="JANACEK LEOS. CEMENTERIO PIANO"/>
    <s v=" Y CAMARA."/>
    <n v="189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45"/>
    <s v="USADO"/>
    <m/>
    <s v="DALMAR ALVARO.  SONATINA REGIO"/>
    <s v="NAL."/>
    <n v="1898"/>
    <m/>
    <s v="DE"/>
    <n v="1324408.1399999999"/>
    <n v="1324408.1399999999"/>
    <s v="1-9-60-90-003"/>
    <s v="3-1-45-12"/>
    <n v="0"/>
    <n v="0"/>
    <x v="718"/>
    <d v="1990-12-20T00:00:00"/>
    <x v="0"/>
  </r>
  <r>
    <n v="241"/>
    <s v="9.1 ELEMENTOS MUSICALES"/>
    <n v="1622"/>
    <s v="PARTITURAS"/>
    <n v="3246"/>
    <s v="USADO"/>
    <m/>
    <s v="HINDEMITH PAUL. MUSICA FUNEBRE"/>
    <s v="."/>
    <n v="189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47"/>
    <s v="USADO"/>
    <m/>
    <s v="NOBRE MARLOS. UKRINMAKRINKRIN."/>
    <s v=" SOPRANO Y CAMARA."/>
    <n v="190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48"/>
    <s v="USADO"/>
    <m/>
    <s v="DEBUTANT TROMPETTIDSTE (EL TRO"/>
    <s v="MPETISTA PRINCIPI Y EJERCICIOS"/>
    <n v="1901"/>
    <m/>
    <s v="DE"/>
    <n v="19186.189999999999"/>
    <n v="19186.189999999999"/>
    <s v="1-9-60-90-003"/>
    <s v="3-1-45-12"/>
    <n v="0"/>
    <n v="0"/>
    <x v="744"/>
    <d v="1990-02-13T00:00:00"/>
    <x v="0"/>
  </r>
  <r>
    <n v="241"/>
    <s v="9.1 ELEMENTOS MUSICALES"/>
    <n v="1622"/>
    <s v="PARTITURAS"/>
    <n v="3249"/>
    <s v="USADO"/>
    <m/>
    <s v="GLODOMIR. 20 ETUDES CHANTATES "/>
    <s v=".(ESCUELA MODERNA DE LA CORNET"/>
    <n v="1902"/>
    <m/>
    <s v="DE"/>
    <n v="21852.69"/>
    <n v="21852.69"/>
    <s v="1-9-60-90-003"/>
    <s v="3-1-45-12"/>
    <n v="0"/>
    <n v="0"/>
    <x v="747"/>
    <d v="1990-02-13T00:00:00"/>
    <x v="0"/>
  </r>
  <r>
    <n v="241"/>
    <s v="9.1 ELEMENTOS MUSICALES"/>
    <n v="1622"/>
    <s v="PARTITURAS"/>
    <n v="3250"/>
    <s v="USADO"/>
    <m/>
    <s v="BORDOGNI. 24 VOCALISES."/>
    <m/>
    <n v="1903"/>
    <m/>
    <s v="DE"/>
    <n v="29799.27"/>
    <n v="29799.27"/>
    <s v="1-9-60-90-003"/>
    <s v="3-1-45-12"/>
    <n v="0"/>
    <n v="0"/>
    <x v="748"/>
    <d v="1990-02-13T00:00:00"/>
    <x v="0"/>
  </r>
  <r>
    <n v="241"/>
    <s v="9.1 ELEMENTOS MUSICALES"/>
    <n v="1622"/>
    <s v="PARTITURAS"/>
    <n v="3251"/>
    <s v="USADO"/>
    <m/>
    <s v="BITSCH MARCEL. 20 STUDES PARA "/>
    <s v="TROMPETA."/>
    <n v="1904"/>
    <m/>
    <s v="DE"/>
    <n v="29799.27"/>
    <n v="29799.27"/>
    <s v="1-9-60-90-003"/>
    <s v="3-1-45-12"/>
    <n v="0"/>
    <n v="0"/>
    <x v="748"/>
    <d v="1990-02-13T00:00:00"/>
    <x v="0"/>
  </r>
  <r>
    <n v="241"/>
    <s v="9.1 ELEMENTOS MUSICALES"/>
    <n v="1622"/>
    <s v="PARTITURAS"/>
    <n v="3252"/>
    <s v="USADO"/>
    <m/>
    <s v="BALAY GUILLAUME. 15 STUDES ."/>
    <m/>
    <n v="1905"/>
    <m/>
    <s v="DE"/>
    <n v="25914.23"/>
    <n v="25914.23"/>
    <s v="1-9-60-90-003"/>
    <s v="3-1-45-12"/>
    <n v="0"/>
    <n v="0"/>
    <x v="746"/>
    <d v="1990-02-13T00:00:00"/>
    <x v="0"/>
  </r>
  <r>
    <n v="241"/>
    <s v="9.1 ELEMENTOS MUSICALES"/>
    <n v="1622"/>
    <s v="PARTITURAS"/>
    <n v="3253"/>
    <s v="USADO"/>
    <m/>
    <s v="PETIT EXCERSISE  (ESCUELA MODE"/>
    <s v="RNA DE LA CORNETA Y TROMPETA)."/>
    <n v="1906"/>
    <m/>
    <s v="DE"/>
    <n v="21852.69"/>
    <n v="21852.69"/>
    <s v="1-9-60-90-003"/>
    <s v="3-1-45-12"/>
    <n v="0"/>
    <n v="0"/>
    <x v="747"/>
    <d v="1990-02-13T00:00:00"/>
    <x v="0"/>
  </r>
  <r>
    <n v="241"/>
    <s v="9.1 ELEMENTOS MUSICALES"/>
    <n v="1622"/>
    <s v="PARTITURAS"/>
    <n v="3254"/>
    <s v="USADO"/>
    <m/>
    <s v="BADET FRANCIS. 16 STUDES DE VI"/>
    <s v="RTUOSITE."/>
    <n v="1907"/>
    <m/>
    <s v="DE"/>
    <n v="26267.46"/>
    <n v="26267.46"/>
    <s v="1-9-60-90-003"/>
    <s v="3-1-45-12"/>
    <n v="0"/>
    <n v="0"/>
    <x v="749"/>
    <d v="1990-02-13T00:00:00"/>
    <x v="0"/>
  </r>
  <r>
    <n v="241"/>
    <s v="9.1 ELEMENTOS MUSICALES"/>
    <n v="1622"/>
    <s v="PARTITURAS"/>
    <n v="3255"/>
    <s v="USADO"/>
    <m/>
    <s v="CHAILER THEO. 36 STUDIOS TRANS"/>
    <s v="CENDENTALES."/>
    <n v="1908"/>
    <m/>
    <s v="DE"/>
    <n v="41233.18"/>
    <n v="41233.18"/>
    <s v="1-9-60-90-003"/>
    <s v="3-1-45-12"/>
    <n v="0"/>
    <n v="0"/>
    <x v="750"/>
    <d v="1990-02-13T00:00:00"/>
    <x v="0"/>
  </r>
  <r>
    <n v="241"/>
    <s v="9.1 ELEMENTOS MUSICALES"/>
    <n v="1622"/>
    <s v="PARTITURAS"/>
    <n v="3256"/>
    <s v="USADO"/>
    <m/>
    <s v="BRITTEN BENJAMIN. EL RAPTO DE "/>
    <s v="LUCRECIA OP 3."/>
    <n v="190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57"/>
    <s v="USADO"/>
    <m/>
    <s v="NASSI MAURICIO.  PEQUEÐAS GEMA"/>
    <s v="S MUSICALES."/>
    <n v="191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58"/>
    <s v="USADO"/>
    <m/>
    <s v="OLANO VIRGILIO.  ZARZUELA VARI"/>
    <s v="AS."/>
    <n v="1911"/>
    <m/>
    <s v="DE"/>
    <n v="849828.6"/>
    <n v="849828.6"/>
    <s v="1-9-60-90-003"/>
    <s v="3-1-45-12"/>
    <n v="0"/>
    <n v="0"/>
    <x v="751"/>
    <d v="1990-11-02T00:00:00"/>
    <x v="0"/>
  </r>
  <r>
    <n v="241"/>
    <s v="9.1 ELEMENTOS MUSICALES"/>
    <n v="1622"/>
    <s v="PARTITURAS"/>
    <n v="3259"/>
    <s v="USADO"/>
    <m/>
    <s v="DELERVE GEORGE.  MOUVENMENTS."/>
    <m/>
    <n v="1912"/>
    <m/>
    <s v="DE"/>
    <n v="23839.3"/>
    <n v="23839.3"/>
    <s v="1-9-60-90-003"/>
    <s v="3-1-45-12"/>
    <n v="0"/>
    <n v="0"/>
    <x v="743"/>
    <d v="1990-02-13T00:00:00"/>
    <x v="0"/>
  </r>
  <r>
    <n v="241"/>
    <s v="9.1 ELEMENTOS MUSICALES"/>
    <n v="1622"/>
    <s v="PARTITURAS"/>
    <n v="3260"/>
    <s v="USADO"/>
    <m/>
    <s v="AUBAIN JEAN.  3 ESTUDIOS PARA "/>
    <s v="PERCUSIËN."/>
    <n v="191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61"/>
    <s v="USADO"/>
    <m/>
    <s v="TOMASI HENRI.  CONCERT ASIATIQ"/>
    <s v="UE."/>
    <n v="1914"/>
    <m/>
    <s v="DE"/>
    <n v="40615.07"/>
    <n v="40615.07"/>
    <s v="1-9-60-90-003"/>
    <s v="3-1-45-12"/>
    <n v="0"/>
    <n v="0"/>
    <x v="752"/>
    <d v="1990-02-13T00:00:00"/>
    <x v="0"/>
  </r>
  <r>
    <n v="241"/>
    <s v="9.1 ELEMENTOS MUSICALES"/>
    <n v="1622"/>
    <s v="PARTITURAS"/>
    <n v="3262"/>
    <s v="USADO"/>
    <m/>
    <s v="PETIT PIERRE. HORS D OEUVRE."/>
    <m/>
    <n v="1915"/>
    <m/>
    <s v="DE"/>
    <n v="19866.259999999998"/>
    <n v="19866.259999999998"/>
    <s v="1-9-60-90-003"/>
    <s v="3-1-45-12"/>
    <n v="0"/>
    <n v="0"/>
    <x v="753"/>
    <d v="1990-02-13T00:00:00"/>
    <x v="0"/>
  </r>
  <r>
    <n v="241"/>
    <s v="9.1 ELEMENTOS MUSICALES"/>
    <n v="1622"/>
    <s v="PARTITURAS"/>
    <n v="3263"/>
    <s v="USADO"/>
    <m/>
    <s v="DELECLUSSE JACQUES.  DRUMSTEC "/>
    <s v="I, II, II.  SUITE."/>
    <n v="1916"/>
    <m/>
    <s v="DE"/>
    <n v="72180.179999999993"/>
    <n v="72180.179999999993"/>
    <s v="1-9-60-90-003"/>
    <s v="3-1-45-12"/>
    <n v="0"/>
    <n v="0"/>
    <x v="754"/>
    <d v="1990-02-13T00:00:00"/>
    <x v="0"/>
  </r>
  <r>
    <n v="241"/>
    <s v="9.1 ELEMENTOS MUSICALES"/>
    <n v="1622"/>
    <s v="PARTITURAS"/>
    <n v="3264"/>
    <s v="USADO"/>
    <m/>
    <s v="DELECLUSSE JACQUES. A  LA MANI"/>
    <s v="ERE DE.. NO. 1, 2, Y 3 ."/>
    <n v="1917"/>
    <m/>
    <s v="DE"/>
    <n v="72180.179999999993"/>
    <n v="72180.179999999993"/>
    <s v="1-9-60-90-003"/>
    <s v="3-1-45-12"/>
    <n v="0"/>
    <n v="0"/>
    <x v="754"/>
    <d v="1990-02-13T00:00:00"/>
    <x v="0"/>
  </r>
  <r>
    <n v="241"/>
    <s v="9.1 ELEMENTOS MUSICALES"/>
    <n v="1622"/>
    <s v="PARTITURAS"/>
    <n v="3265"/>
    <s v="USADO"/>
    <m/>
    <s v="BIGOT EUGENE.  TIMPANIANA."/>
    <m/>
    <n v="1918"/>
    <m/>
    <s v="DE"/>
    <n v="23839.3"/>
    <n v="23839.3"/>
    <s v="1-9-60-90-003"/>
    <s v="3-1-45-12"/>
    <n v="0"/>
    <n v="0"/>
    <x v="743"/>
    <d v="1990-02-13T00:00:00"/>
    <x v="0"/>
  </r>
  <r>
    <n v="241"/>
    <s v="9.1 ELEMENTOS MUSICALES"/>
    <n v="1622"/>
    <s v="PARTITURAS"/>
    <n v="3266"/>
    <s v="USADO"/>
    <m/>
    <s v="BAUDO SERGUE. TROIS DANCES PAI"/>
    <s v="ENNES."/>
    <n v="1919"/>
    <m/>
    <s v="DE"/>
    <n v="27680.37"/>
    <n v="27680.37"/>
    <s v="1-9-60-90-003"/>
    <s v="3-1-45-12"/>
    <n v="0"/>
    <n v="0"/>
    <x v="755"/>
    <d v="1990-02-13T00:00:00"/>
    <x v="0"/>
  </r>
  <r>
    <n v="241"/>
    <s v="9.1 ELEMENTOS MUSICALES"/>
    <n v="1622"/>
    <s v="PARTITURAS"/>
    <n v="3267"/>
    <s v="USADO"/>
    <m/>
    <s v="SEP PIECES NO. 1,2,3,4, (SIETE"/>
    <s v=" PIEZAS PARA PERCUSIËN Y PIANO"/>
    <n v="1920"/>
    <m/>
    <s v="DE"/>
    <n v="103303.7"/>
    <n v="103303.7"/>
    <s v="1-9-60-90-003"/>
    <s v="3-1-45-12"/>
    <n v="0"/>
    <n v="0"/>
    <x v="756"/>
    <d v="1990-02-13T00:00:00"/>
    <x v="0"/>
  </r>
  <r>
    <n v="241"/>
    <s v="9.1 ELEMENTOS MUSICALES"/>
    <n v="1622"/>
    <s v="PARTITURAS"/>
    <n v="3268"/>
    <s v="USADO"/>
    <m/>
    <s v="DUPPIN FRANCOIS.  COURTES ALBU"/>
    <s v="N NO. 1, 2,3,4,5,6,7."/>
    <n v="1921"/>
    <m/>
    <s v="DE"/>
    <n v="190714.83"/>
    <n v="190714.83"/>
    <s v="1-9-60-90-003"/>
    <s v="3-1-45-12"/>
    <n v="0"/>
    <n v="0"/>
    <x v="757"/>
    <d v="1990-02-13T00:00:00"/>
    <x v="0"/>
  </r>
  <r>
    <n v="241"/>
    <s v="9.1 ELEMENTOS MUSICALES"/>
    <n v="1622"/>
    <s v="PARTITURAS"/>
    <n v="3269"/>
    <s v="USADO"/>
    <m/>
    <s v="DUPLIN FRANCOIS.  MURIADES."/>
    <m/>
    <n v="1922"/>
    <m/>
    <s v="DE"/>
    <n v="27680.37"/>
    <n v="27680.37"/>
    <s v="1-9-60-90-003"/>
    <s v="3-1-45-12"/>
    <n v="0"/>
    <n v="0"/>
    <x v="755"/>
    <d v="1990-02-13T00:00:00"/>
    <x v="0"/>
  </r>
  <r>
    <n v="241"/>
    <s v="9.1 ELEMENTOS MUSICALES"/>
    <n v="1622"/>
    <s v="PARTITURAS"/>
    <n v="3270"/>
    <s v="USADO"/>
    <m/>
    <s v="SOMINE PLE.  DANSE."/>
    <m/>
    <n v="1923"/>
    <m/>
    <s v="DE"/>
    <n v="27680.37"/>
    <n v="27680.37"/>
    <s v="1-9-60-90-003"/>
    <s v="3-1-45-12"/>
    <n v="0"/>
    <n v="0"/>
    <x v="755"/>
    <d v="1990-02-13T00:00:00"/>
    <x v="0"/>
  </r>
  <r>
    <n v="241"/>
    <s v="9.1 ELEMENTOS MUSICALES"/>
    <n v="1622"/>
    <s v="PARTITURAS"/>
    <n v="3271"/>
    <s v="USADO"/>
    <m/>
    <s v="CALS MICHEL. QUATRE INVENTIONE"/>
    <s v="S"/>
    <n v="1924"/>
    <m/>
    <s v="DE"/>
    <n v="27680.37"/>
    <n v="27680.37"/>
    <s v="1-9-60-90-003"/>
    <s v="3-1-45-12"/>
    <n v="0"/>
    <n v="0"/>
    <x v="755"/>
    <d v="1990-02-13T00:00:00"/>
    <x v="0"/>
  </r>
  <r>
    <n v="241"/>
    <s v="9.1 ELEMENTOS MUSICALES"/>
    <n v="1622"/>
    <s v="PARTITURAS"/>
    <n v="3272"/>
    <s v="USADO"/>
    <m/>
    <s v="MITCHELL PETERS.  PIEZA PARA P"/>
    <s v="ERCUSIËN."/>
    <n v="192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73"/>
    <s v="USADO"/>
    <m/>
    <s v="EAKLOR VICHI. CUATRO POR CUATR"/>
    <s v="O PARA PERCUSIËN."/>
    <n v="192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74"/>
    <s v="USADO"/>
    <m/>
    <s v="FLECHER PETER. THREE LIGHT PIE"/>
    <s v="CES.(TRES PIEZAS DE LUZ)"/>
    <n v="1927"/>
    <m/>
    <s v="DE"/>
    <n v="5518.45"/>
    <n v="5518.45"/>
    <s v="1-9-60-90-003"/>
    <s v="3-1-45-12"/>
    <n v="0"/>
    <n v="0"/>
    <x v="346"/>
    <d v="1990-07-17T00:00:00"/>
    <x v="0"/>
  </r>
  <r>
    <n v="241"/>
    <s v="9.1 ELEMENTOS MUSICALES"/>
    <n v="1622"/>
    <s v="PARTITURAS"/>
    <n v="3275"/>
    <s v="USADO"/>
    <m/>
    <s v="ANSELL JOHN. TRES DANZAS IRISH"/>
    <m/>
    <n v="1928"/>
    <m/>
    <s v="DE"/>
    <n v="5518.45"/>
    <n v="5518.45"/>
    <s v="1-9-60-90-003"/>
    <s v="3-1-45-12"/>
    <n v="0"/>
    <n v="0"/>
    <x v="346"/>
    <d v="1990-07-17T00:00:00"/>
    <x v="0"/>
  </r>
  <r>
    <n v="241"/>
    <s v="9.1 ELEMENTOS MUSICALES"/>
    <n v="1622"/>
    <s v="PARTITURAS"/>
    <n v="3276"/>
    <s v="USADO"/>
    <m/>
    <s v="MOZART A. DOCE PIEZAS CORTAS Y"/>
    <s v=" FACILES PARA VIOLIN Y PIANO."/>
    <n v="192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77"/>
    <s v="USADO"/>
    <m/>
    <s v="BECUCCI ERNEST.  ALI DORATE."/>
    <m/>
    <n v="193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78"/>
    <s v="USADO"/>
    <m/>
    <s v="LEYBACH J.  PIEZAS CARACTERIST"/>
    <s v="ICAS  OP 15 PIANO."/>
    <n v="193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79"/>
    <s v="USADO"/>
    <m/>
    <s v="PINZËN JES┌S. TRES MOMENTOS  E"/>
    <s v="N LA VIDA DE  CRISTO."/>
    <n v="193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80"/>
    <s v="USADO"/>
    <m/>
    <s v="MANCIPE CARLOS. CAPRICHO  COLO"/>
    <s v="MBIANO."/>
    <n v="193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81"/>
    <s v="USADO"/>
    <m/>
    <s v="ZUMAQUE FRANCISCO. BAMACUMI FL"/>
    <s v="AUTA Y PIANO."/>
    <n v="193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82"/>
    <s v="USADO"/>
    <m/>
    <s v="GRAMATGES HAROLD. MOVIMIENTO I"/>
    <s v="I FLAUTA , CORNO Y PIANO."/>
    <n v="193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83"/>
    <s v="USADO"/>
    <m/>
    <s v="MOZART WOLFGANG. QUINTETO K 58"/>
    <s v="1 LA MAYOR"/>
    <n v="193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84"/>
    <s v="USADO"/>
    <m/>
    <s v="SCHUBERT FRANZ. QUINTETO OP 11"/>
    <s v="4 CUERDAS Y PIANO."/>
    <n v="193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85"/>
    <s v="USADO"/>
    <m/>
    <s v="SEROCKI KAZIMIERZ.  SUITE PARA"/>
    <s v=" 4 TROMBONES."/>
    <n v="193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86"/>
    <s v="USADO"/>
    <m/>
    <s v="BRAGA SANTOS. CONCIERTO VIOLA "/>
    <s v="Y ORQUESTA."/>
    <n v="193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87"/>
    <s v="USADO"/>
    <m/>
    <s v="SCHUBERT FRANK.  MARCHA MILITA"/>
    <s v="R."/>
    <n v="1940"/>
    <m/>
    <s v="DE"/>
    <n v="39732.199999999997"/>
    <n v="39732.199999999997"/>
    <s v="1-9-60-90-003"/>
    <s v="3-1-45-12"/>
    <n v="0"/>
    <n v="0"/>
    <x v="758"/>
    <d v="1990-09-21T00:00:00"/>
    <x v="0"/>
  </r>
  <r>
    <n v="241"/>
    <s v="9.1 ELEMENTOS MUSICALES"/>
    <n v="1622"/>
    <s v="PARTITURAS"/>
    <n v="3288"/>
    <s v="USADO"/>
    <m/>
    <s v="CHOPIN FREDERIC. VALS  OP 64 N"/>
    <s v="O. 2."/>
    <n v="1941"/>
    <m/>
    <s v="DE"/>
    <n v="30902.91"/>
    <n v="30902.91"/>
    <s v="1-9-60-90-003"/>
    <s v="3-1-45-12"/>
    <n v="0"/>
    <n v="0"/>
    <x v="759"/>
    <d v="1990-09-21T00:00:00"/>
    <x v="0"/>
  </r>
  <r>
    <n v="241"/>
    <s v="9.1 ELEMENTOS MUSICALES"/>
    <n v="1622"/>
    <s v="PARTITURAS"/>
    <n v="3289"/>
    <s v="USADO"/>
    <m/>
    <s v="TOVAR ALEX. SERENATA EN CHOCON"/>
    <s v="TA."/>
    <n v="1942"/>
    <m/>
    <s v="DE"/>
    <n v="178546.44"/>
    <n v="178546.44"/>
    <s v="1-9-60-90-003"/>
    <s v="3-1-45-12"/>
    <n v="0"/>
    <n v="0"/>
    <x v="760"/>
    <d v="1996-04-15T00:00:00"/>
    <x v="0"/>
  </r>
  <r>
    <n v="241"/>
    <s v="9.1 ELEMENTOS MUSICALES"/>
    <n v="1622"/>
    <s v="PARTITURAS"/>
    <n v="3290"/>
    <s v="USADO"/>
    <m/>
    <s v="BEETHOVEN. DANZA TURCA DE LAS "/>
    <s v="RUINAS DE ATENAS."/>
    <n v="1943"/>
    <m/>
    <s v="DE"/>
    <n v="39732.199999999997"/>
    <n v="39732.199999999997"/>
    <s v="1-9-60-90-003"/>
    <s v="3-1-45-12"/>
    <n v="0"/>
    <n v="0"/>
    <x v="758"/>
    <d v="1990-09-21T00:00:00"/>
    <x v="0"/>
  </r>
  <r>
    <n v="241"/>
    <s v="9.1 ELEMENTOS MUSICALES"/>
    <n v="1622"/>
    <s v="PARTITURAS"/>
    <n v="3291"/>
    <s v="USADO"/>
    <m/>
    <s v="PULIDO LUIS. PIEDRA PURA. PULI"/>
    <s v="DO LUIS."/>
    <n v="194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92"/>
    <s v="USADO"/>
    <m/>
    <s v="VARIOS.  HIMNOS (LIBRO INTERNA"/>
    <s v="CIONAL)."/>
    <n v="194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293"/>
    <s v="USADO"/>
    <m/>
    <s v="MULLER PAUL. QUINTETO NO. 2  M"/>
    <s v="IB MAYOR."/>
    <n v="1946"/>
    <m/>
    <s v="DE"/>
    <n v="9318.41"/>
    <n v="9318.41"/>
    <s v="1-9-60-90-003"/>
    <s v="3-1-45-12"/>
    <n v="0"/>
    <n v="0"/>
    <x v="761"/>
    <d v="1992-05-12T00:00:00"/>
    <x v="0"/>
  </r>
  <r>
    <n v="241"/>
    <s v="9.1 ELEMENTOS MUSICALES"/>
    <n v="1622"/>
    <s v="PARTITURAS"/>
    <n v="3294"/>
    <s v="USADO"/>
    <m/>
    <s v="TAFFANEL PAUL. QUINTET  INTRUM"/>
    <s v="ENTOS DE VIENTO."/>
    <n v="1947"/>
    <m/>
    <s v="DE"/>
    <n v="64064.06"/>
    <n v="64064.06"/>
    <s v="1-9-60-90-003"/>
    <s v="3-1-45-12"/>
    <n v="0"/>
    <n v="0"/>
    <x v="762"/>
    <d v="1992-05-12T00:00:00"/>
    <x v="0"/>
  </r>
  <r>
    <n v="241"/>
    <s v="9.1 ELEMENTOS MUSICALES"/>
    <n v="1622"/>
    <s v="PARTITURAS"/>
    <n v="3295"/>
    <s v="USADO"/>
    <m/>
    <s v="BREVAL JEAN. CONCERTANTE FOR C"/>
    <s v="LARINET HORN BASSO."/>
    <n v="1948"/>
    <m/>
    <s v="DE"/>
    <n v="25625.66"/>
    <n v="25625.66"/>
    <s v="1-9-60-90-003"/>
    <s v="3-1-45-12"/>
    <n v="0"/>
    <n v="0"/>
    <x v="763"/>
    <d v="1992-05-12T00:00:00"/>
    <x v="0"/>
  </r>
  <r>
    <n v="241"/>
    <s v="9.1 ELEMENTOS MUSICALES"/>
    <n v="1622"/>
    <s v="PARTITURAS"/>
    <n v="3296"/>
    <s v="USADO"/>
    <m/>
    <s v="WAINER STANLEY.  CONCIERTO PAR"/>
    <s v="A CORNO Y ORQUESTA."/>
    <n v="1949"/>
    <m/>
    <s v="DE"/>
    <n v="23295.94"/>
    <n v="23295.94"/>
    <s v="1-9-60-90-003"/>
    <s v="3-1-45-12"/>
    <n v="0"/>
    <n v="0"/>
    <x v="764"/>
    <d v="1992-05-12T00:00:00"/>
    <x v="0"/>
  </r>
  <r>
    <n v="241"/>
    <s v="9.1 ELEMENTOS MUSICALES"/>
    <n v="1622"/>
    <s v="PARTITURAS"/>
    <n v="3297"/>
    <s v="USADO"/>
    <m/>
    <s v="STAMITZ CARL.  CONCIERTO PARA "/>
    <s v="CORNO Y ORQUESTA MIB MAYOR. ST"/>
    <n v="1950"/>
    <m/>
    <s v="DE"/>
    <n v="46592.07"/>
    <n v="46592.07"/>
    <s v="1-9-60-90-003"/>
    <s v="3-1-45-12"/>
    <n v="0"/>
    <n v="0"/>
    <x v="765"/>
    <d v="1992-05-12T00:00:00"/>
    <x v="0"/>
  </r>
  <r>
    <n v="241"/>
    <s v="9.1 ELEMENTOS MUSICALES"/>
    <n v="1622"/>
    <s v="PARTITURAS"/>
    <n v="3298"/>
    <s v="USADO"/>
    <m/>
    <s v="MOZART WOLFGANG. CONCERTANTE P"/>
    <s v="ARA VIOLIN PRINICPAL."/>
    <n v="1951"/>
    <m/>
    <s v="DE"/>
    <n v="32614.400000000001"/>
    <n v="32614.400000000001"/>
    <s v="1-9-60-90-003"/>
    <s v="3-1-45-12"/>
    <n v="0"/>
    <n v="0"/>
    <x v="766"/>
    <d v="1992-05-12T00:00:00"/>
    <x v="0"/>
  </r>
  <r>
    <n v="241"/>
    <s v="9.1 ELEMENTOS MUSICALES"/>
    <n v="1622"/>
    <s v="PARTITURAS"/>
    <n v="3299"/>
    <s v="USADO"/>
    <m/>
    <s v="NIEL CARLS. SERENATA INVANO."/>
    <m/>
    <n v="1952"/>
    <m/>
    <s v="DE"/>
    <n v="45815.5"/>
    <n v="45815.5"/>
    <s v="1-9-60-90-003"/>
    <s v="3-1-45-12"/>
    <n v="0"/>
    <n v="0"/>
    <x v="767"/>
    <d v="1992-05-12T00:00:00"/>
    <x v="0"/>
  </r>
  <r>
    <n v="241"/>
    <s v="9.1 ELEMENTOS MUSICALES"/>
    <n v="1622"/>
    <s v="PARTITURAS"/>
    <n v="3300"/>
    <s v="USADO"/>
    <m/>
    <s v="GUILLMAN KURT. CONCIERTO PARA "/>
    <s v="CORNO Y ORQUESTA OP 45"/>
    <n v="1953"/>
    <m/>
    <s v="DE"/>
    <n v="19219.240000000002"/>
    <n v="19219.240000000002"/>
    <s v="1-9-60-90-003"/>
    <s v="3-1-45-12"/>
    <n v="0"/>
    <n v="0"/>
    <x v="768"/>
    <d v="1992-05-12T00:00:00"/>
    <x v="0"/>
  </r>
  <r>
    <n v="241"/>
    <s v="9.1 ELEMENTOS MUSICALES"/>
    <n v="1622"/>
    <s v="PARTITURAS"/>
    <n v="3301"/>
    <s v="USADO"/>
    <m/>
    <s v="ROSSETTI . CONCIERTO EN RE MEN"/>
    <s v="OR PARA CORNO Y ORQUESTA."/>
    <n v="1954"/>
    <m/>
    <s v="DE"/>
    <n v="34944"/>
    <n v="34944"/>
    <s v="1-9-60-90-003"/>
    <s v="3-1-45-12"/>
    <n v="0"/>
    <n v="0"/>
    <x v="769"/>
    <d v="1992-05-12T00:00:00"/>
    <x v="0"/>
  </r>
  <r>
    <n v="241"/>
    <s v="9.1 ELEMENTOS MUSICALES"/>
    <n v="1622"/>
    <s v="PARTITURAS"/>
    <n v="3302"/>
    <s v="USADO"/>
    <m/>
    <s v="ADES HAW. A CHAROL FESTIVAL FO"/>
    <s v="R CHARI(FESTIVAL AL VILLANCICO"/>
    <n v="1955"/>
    <m/>
    <s v="DE"/>
    <n v="16307.22"/>
    <n v="16307.22"/>
    <s v="1-9-60-90-003"/>
    <s v="3-1-45-12"/>
    <n v="0"/>
    <n v="0"/>
    <x v="770"/>
    <d v="1992-05-12T00:00:00"/>
    <x v="0"/>
  </r>
  <r>
    <n v="241"/>
    <s v="9.1 ELEMENTOS MUSICALES"/>
    <n v="1622"/>
    <s v="PARTITURAS"/>
    <n v="3303"/>
    <s v="USADO"/>
    <m/>
    <s v="CASTEREDE JACQUES. TROID FANFA"/>
    <s v="RES PROCLAMATIONS DE NAPOLEON."/>
    <n v="1956"/>
    <m/>
    <s v="DE"/>
    <n v="87709.5"/>
    <n v="87709.5"/>
    <s v="1-9-60-90-003"/>
    <s v="3-1-45-12"/>
    <n v="0"/>
    <n v="0"/>
    <x v="771"/>
    <d v="1992-05-12T00:00:00"/>
    <x v="0"/>
  </r>
  <r>
    <n v="241"/>
    <s v="9.1 ELEMENTOS MUSICALES"/>
    <n v="1622"/>
    <s v="PARTITURAS"/>
    <n v="3304"/>
    <s v="USADO"/>
    <m/>
    <s v="CLARK FRANK. PURCELLS TRUMPET "/>
    <s v="VOLUNTARY."/>
    <n v="1957"/>
    <m/>
    <s v="DE"/>
    <n v="19801.59"/>
    <n v="19801.59"/>
    <s v="1-9-60-90-003"/>
    <s v="3-1-45-12"/>
    <n v="0"/>
    <n v="0"/>
    <x v="772"/>
    <d v="1992-05-12T00:00:00"/>
    <x v="0"/>
  </r>
  <r>
    <n v="241"/>
    <s v="9.1 ELEMENTOS MUSICALES"/>
    <n v="1622"/>
    <s v="PARTITURAS"/>
    <n v="3305"/>
    <s v="USADO"/>
    <m/>
    <s v="BARBER SAMUEL.  MUTATIONS BACH"/>
    <s v=" BRASS CHOIR AND TIMPANI."/>
    <n v="1958"/>
    <m/>
    <s v="DE"/>
    <n v="46592.07"/>
    <n v="46592.07"/>
    <s v="1-9-60-90-003"/>
    <s v="3-1-45-12"/>
    <n v="0"/>
    <n v="0"/>
    <x v="765"/>
    <d v="1992-05-12T00:00:00"/>
    <x v="0"/>
  </r>
  <r>
    <n v="241"/>
    <s v="9.1 ELEMENTOS MUSICALES"/>
    <n v="1622"/>
    <s v="PARTITURAS"/>
    <n v="3306"/>
    <s v="USADO"/>
    <m/>
    <s v="BACH JONANN. PRELUDE AN FUGUE "/>
    <s v="IN C MAJOR BRASS CHOIR-"/>
    <n v="1959"/>
    <m/>
    <s v="DE"/>
    <n v="34944"/>
    <n v="34944"/>
    <s v="1-9-60-90-003"/>
    <s v="3-1-45-12"/>
    <n v="0"/>
    <n v="0"/>
    <x v="769"/>
    <d v="1992-05-12T00:00:00"/>
    <x v="0"/>
  </r>
  <r>
    <n v="241"/>
    <s v="9.1 ELEMENTOS MUSICALES"/>
    <n v="1622"/>
    <s v="PARTITURAS"/>
    <n v="3307"/>
    <s v="USADO"/>
    <m/>
    <s v="POLO VALENCIA JOS╔. ALICIA DOR"/>
    <s v="ADA."/>
    <n v="1960"/>
    <m/>
    <s v="DE"/>
    <n v="1045260.4"/>
    <n v="1045260.4"/>
    <s v="1-9-60-90-003"/>
    <s v="3-1-45-12"/>
    <n v="0"/>
    <n v="0"/>
    <x v="773"/>
    <d v="1992-06-04T00:00:00"/>
    <x v="0"/>
  </r>
  <r>
    <n v="241"/>
    <s v="9.1 ELEMENTOS MUSICALES"/>
    <n v="1622"/>
    <s v="PARTITURAS"/>
    <n v="3308"/>
    <s v="USADO"/>
    <m/>
    <s v="SAPIEYEVSKY JERZY.  GAMES."/>
    <m/>
    <n v="1961"/>
    <m/>
    <s v="DE"/>
    <n v="34944"/>
    <n v="34944"/>
    <s v="1-9-60-90-003"/>
    <s v="3-1-45-12"/>
    <n v="0"/>
    <n v="0"/>
    <x v="769"/>
    <d v="1992-05-12T00:00:00"/>
    <x v="0"/>
  </r>
  <r>
    <n v="241"/>
    <s v="9.1 ELEMENTOS MUSICALES"/>
    <n v="1622"/>
    <s v="PARTITURAS"/>
    <n v="3309"/>
    <s v="USADO"/>
    <m/>
    <s v="WAGNER RICHARD. FUNERAL MARCH "/>
    <s v="FOR BRASS."/>
    <n v="1962"/>
    <m/>
    <s v="DE"/>
    <n v="9318.41"/>
    <n v="9318.41"/>
    <s v="1-9-60-90-003"/>
    <s v="3-1-45-12"/>
    <n v="0"/>
    <n v="0"/>
    <x v="761"/>
    <d v="1992-05-12T00:00:00"/>
    <x v="0"/>
  </r>
  <r>
    <n v="241"/>
    <s v="9.1 ELEMENTOS MUSICALES"/>
    <n v="1622"/>
    <s v="PARTITURAS"/>
    <n v="3310"/>
    <s v="USADO"/>
    <m/>
    <s v="PEZEL JOHANN. SONATA NO. 12 BR"/>
    <s v="ASS ENSEMBLE."/>
    <n v="1963"/>
    <m/>
    <s v="DE"/>
    <n v="27955.18"/>
    <n v="27955.18"/>
    <s v="1-9-60-90-003"/>
    <s v="3-1-45-12"/>
    <n v="0"/>
    <n v="0"/>
    <x v="774"/>
    <d v="1992-05-12T00:00:00"/>
    <x v="0"/>
  </r>
  <r>
    <n v="241"/>
    <s v="9.1 ELEMENTOS MUSICALES"/>
    <n v="1622"/>
    <s v="PARTITURAS"/>
    <n v="3311"/>
    <s v="USADO"/>
    <m/>
    <s v="BOZZA EUGENE. SONATINE FOR 2  "/>
    <s v="TROMPE COR L TROMP."/>
    <n v="1964"/>
    <m/>
    <s v="DE"/>
    <n v="57191.85"/>
    <n v="57191.85"/>
    <s v="1-9-60-90-003"/>
    <s v="3-1-45-12"/>
    <n v="0"/>
    <n v="0"/>
    <x v="775"/>
    <d v="1992-05-12T00:00:00"/>
    <x v="0"/>
  </r>
  <r>
    <n v="241"/>
    <s v="9.1 ELEMENTOS MUSICALES"/>
    <n v="1622"/>
    <s v="PARTITURAS"/>
    <n v="3312"/>
    <s v="USADO"/>
    <m/>
    <s v="SPOH LOUIS.  GRAND NONETO FOR "/>
    <s v="CUARTETODE CUERDAS."/>
    <n v="1965"/>
    <m/>
    <s v="DE"/>
    <n v="37273.58"/>
    <n v="37273.58"/>
    <s v="1-9-60-90-003"/>
    <s v="3-1-45-12"/>
    <n v="0"/>
    <n v="0"/>
    <x v="776"/>
    <d v="1992-05-12T00:00:00"/>
    <x v="0"/>
  </r>
  <r>
    <n v="241"/>
    <s v="9.1 ELEMENTOS MUSICALES"/>
    <n v="1622"/>
    <s v="PARTITURAS"/>
    <n v="3313"/>
    <s v="USADO"/>
    <m/>
    <s v="HANDEL GEORGE. THE ARRIVED OF "/>
    <s v="THE QUEN OF SHEVA."/>
    <n v="1966"/>
    <m/>
    <s v="DE"/>
    <n v="21432.36"/>
    <n v="21432.36"/>
    <s v="1-9-60-90-003"/>
    <s v="3-1-45-12"/>
    <n v="0"/>
    <n v="0"/>
    <x v="777"/>
    <d v="1992-05-12T00:00:00"/>
    <x v="0"/>
  </r>
  <r>
    <n v="241"/>
    <s v="9.1 ELEMENTOS MUSICALES"/>
    <n v="1622"/>
    <s v="PARTITURAS"/>
    <n v="3314"/>
    <s v="USADO"/>
    <m/>
    <s v="SCHOSTAKOVICH DIMITRI. PRELUDI"/>
    <s v="O NO. 14 BRASS CHOIR."/>
    <n v="1967"/>
    <m/>
    <s v="DE"/>
    <n v="14909.46"/>
    <n v="14909.46"/>
    <s v="1-9-60-90-003"/>
    <s v="3-1-45-12"/>
    <n v="0"/>
    <n v="0"/>
    <x v="778"/>
    <d v="1992-05-12T00:00:00"/>
    <x v="0"/>
  </r>
  <r>
    <n v="241"/>
    <s v="9.1 ELEMENTOS MUSICALES"/>
    <n v="1622"/>
    <s v="PARTITURAS"/>
    <n v="3315"/>
    <s v="USADO"/>
    <m/>
    <s v="MOZART LEOPOLDO. SINFONIA DICA"/>
    <s v="CIO PARA CUERDAS."/>
    <n v="1968"/>
    <m/>
    <s v="DE"/>
    <n v="39603.32"/>
    <n v="39603.32"/>
    <s v="1-9-60-90-003"/>
    <s v="3-1-45-12"/>
    <n v="0"/>
    <n v="0"/>
    <x v="779"/>
    <d v="1992-05-12T00:00:00"/>
    <x v="0"/>
  </r>
  <r>
    <n v="241"/>
    <s v="9.1 ELEMENTOS MUSICALES"/>
    <n v="1622"/>
    <s v="PARTITURAS"/>
    <n v="3316"/>
    <s v="USADO"/>
    <m/>
    <s v="HAYDN JOHANN. CONCIERTO NO. 1 "/>
    <s v="EN RE MAYOR PARA CORNO."/>
    <n v="1969"/>
    <m/>
    <s v="DE"/>
    <n v="38826.639999999999"/>
    <n v="38826.639999999999"/>
    <s v="1-9-60-90-003"/>
    <s v="3-1-45-12"/>
    <n v="0"/>
    <n v="0"/>
    <x v="780"/>
    <d v="1992-05-12T00:00:00"/>
    <x v="0"/>
  </r>
  <r>
    <n v="241"/>
    <s v="9.1 ELEMENTOS MUSICALES"/>
    <n v="1622"/>
    <s v="PARTITURAS"/>
    <n v="3317"/>
    <s v="USADO"/>
    <m/>
    <s v="RHEINBERG JOSEPH.  NONET OP 13"/>
    <s v="9."/>
    <n v="1970"/>
    <m/>
    <s v="DE"/>
    <n v="95513.65"/>
    <n v="95513.65"/>
    <s v="1-9-60-90-003"/>
    <s v="3-1-45-12"/>
    <n v="0"/>
    <n v="0"/>
    <x v="781"/>
    <d v="1992-05-12T00:00:00"/>
    <x v="0"/>
  </r>
  <r>
    <n v="241"/>
    <s v="9.1 ELEMENTOS MUSICALES"/>
    <n v="1622"/>
    <s v="PARTITURAS"/>
    <n v="3318"/>
    <s v="USADO"/>
    <m/>
    <s v="ROSETTI  FRANCISCO. CONCIERTO "/>
    <s v="NO. 2 PARA CORNO Y ORQUESTA."/>
    <n v="1971"/>
    <m/>
    <s v="DE"/>
    <n v="12735.2"/>
    <n v="12735.2"/>
    <s v="1-9-60-90-003"/>
    <s v="3-1-45-12"/>
    <n v="0"/>
    <n v="0"/>
    <x v="782"/>
    <d v="1992-05-12T00:00:00"/>
    <x v="0"/>
  </r>
  <r>
    <n v="241"/>
    <s v="9.1 ELEMENTOS MUSICALES"/>
    <n v="1622"/>
    <s v="PARTITURAS"/>
    <n v="3319"/>
    <s v="USADO"/>
    <m/>
    <s v="WEBER CARLS. CONCERTINO FOR JO"/>
    <s v="NR AND ORQUESTRA."/>
    <n v="1972"/>
    <m/>
    <s v="DE"/>
    <n v="126303.17"/>
    <n v="126303.17"/>
    <s v="1-9-60-90-003"/>
    <s v="3-1-45-12"/>
    <n v="0"/>
    <n v="0"/>
    <x v="783"/>
    <d v="1992-05-12T00:00:00"/>
    <x v="0"/>
  </r>
  <r>
    <n v="241"/>
    <s v="9.1 ELEMENTOS MUSICALES"/>
    <n v="1622"/>
    <s v="PARTITURAS"/>
    <n v="3320"/>
    <s v="USADO"/>
    <m/>
    <s v="GOLDMAN. HYMS FOR BRASS CHOIR("/>
    <s v="HIMNO PARA GRUPO COBRES) . GOL"/>
    <n v="1973"/>
    <m/>
    <s v="DE"/>
    <n v="11648.08"/>
    <n v="11648.08"/>
    <s v="1-9-60-90-003"/>
    <s v="3-1-45-12"/>
    <n v="0"/>
    <n v="0"/>
    <x v="784"/>
    <d v="1992-05-12T00:00:00"/>
    <x v="0"/>
  </r>
  <r>
    <n v="241"/>
    <s v="9.1 ELEMENTOS MUSICALES"/>
    <n v="1622"/>
    <s v="PARTITURAS"/>
    <n v="3321"/>
    <s v="USADO"/>
    <m/>
    <s v="VARIOS.  CANCIONERO INFANTIL."/>
    <m/>
    <n v="197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22"/>
    <s v="USADO"/>
    <m/>
    <s v="SCHUBERT FRANK. OCTET IN F MAJ"/>
    <s v="OR OP 166."/>
    <n v="1975"/>
    <m/>
    <s v="DE"/>
    <n v="34944"/>
    <n v="34944"/>
    <s v="1-9-60-90-003"/>
    <s v="3-1-45-12"/>
    <n v="0"/>
    <n v="0"/>
    <x v="769"/>
    <d v="1992-05-12T00:00:00"/>
    <x v="0"/>
  </r>
  <r>
    <n v="241"/>
    <s v="9.1 ELEMENTOS MUSICALES"/>
    <n v="1622"/>
    <s v="PARTITURAS"/>
    <n v="3323"/>
    <s v="USADO"/>
    <m/>
    <s v="HOWART ELGAR.  THE CARNAVAL OF"/>
    <s v=" VENICE BRASS ENSEMBLE."/>
    <n v="1976"/>
    <m/>
    <s v="DE"/>
    <n v="18520.36"/>
    <n v="18520.36"/>
    <s v="1-9-60-90-003"/>
    <s v="3-1-45-12"/>
    <n v="0"/>
    <n v="0"/>
    <x v="785"/>
    <d v="1992-05-12T00:00:00"/>
    <x v="0"/>
  </r>
  <r>
    <n v="241"/>
    <s v="9.1 ELEMENTOS MUSICALES"/>
    <n v="1622"/>
    <s v="PARTITURAS"/>
    <n v="3324"/>
    <s v="USADO"/>
    <m/>
    <s v="BOZZA EUGENIE. FANFARE HOREIQU"/>
    <s v="E OP 46."/>
    <n v="1977"/>
    <m/>
    <s v="DE"/>
    <n v="64064.06"/>
    <n v="64064.06"/>
    <s v="1-9-60-90-003"/>
    <s v="3-1-45-12"/>
    <n v="0"/>
    <n v="0"/>
    <x v="762"/>
    <d v="1992-05-12T00:00:00"/>
    <x v="0"/>
  </r>
  <r>
    <n v="241"/>
    <s v="9.1 ELEMENTOS MUSICALES"/>
    <n v="1622"/>
    <s v="PARTITURAS"/>
    <n v="3325"/>
    <s v="USADO"/>
    <m/>
    <s v="HOLMES PAUL. SUITE FOR BRASS."/>
    <m/>
    <n v="1978"/>
    <m/>
    <s v="DE"/>
    <n v="27955.18"/>
    <n v="27955.18"/>
    <s v="1-9-60-90-003"/>
    <s v="3-1-45-12"/>
    <n v="0"/>
    <n v="0"/>
    <x v="774"/>
    <d v="1992-05-12T00:00:00"/>
    <x v="0"/>
  </r>
  <r>
    <n v="241"/>
    <s v="9.1 ELEMENTOS MUSICALES"/>
    <n v="1622"/>
    <s v="PARTITURAS"/>
    <n v="3326"/>
    <s v="USADO"/>
    <m/>
    <s v="BACH JOHANN. CORALES FOR BRASS"/>
    <s v=" CHOIR"/>
    <n v="1979"/>
    <m/>
    <s v="DE"/>
    <n v="34944"/>
    <n v="34944"/>
    <s v="1-9-60-90-003"/>
    <s v="3-1-45-12"/>
    <n v="0"/>
    <n v="0"/>
    <x v="769"/>
    <d v="1992-05-12T00:00:00"/>
    <x v="0"/>
  </r>
  <r>
    <n v="241"/>
    <s v="9.1 ELEMENTOS MUSICALES"/>
    <n v="1622"/>
    <s v="PARTITURAS"/>
    <n v="3327"/>
    <s v="USADO"/>
    <m/>
    <s v="GOLDEMITH JERRY. MAIN THEME FR"/>
    <s v="OMA ATAT TREK."/>
    <n v="1980"/>
    <m/>
    <s v="DE"/>
    <n v="34944"/>
    <n v="34944"/>
    <s v="1-9-60-90-003"/>
    <s v="3-1-45-12"/>
    <n v="0"/>
    <n v="0"/>
    <x v="769"/>
    <d v="1992-05-12T00:00:00"/>
    <x v="0"/>
  </r>
  <r>
    <n v="241"/>
    <s v="9.1 ELEMENTOS MUSICALES"/>
    <n v="1622"/>
    <s v="PARTITURAS"/>
    <n v="3328"/>
    <s v="USADO"/>
    <m/>
    <s v="BACH  JOHANN SEBASTIAN. LAUDES"/>
    <s v=" FOR BRASS QUINTE-"/>
    <n v="1981"/>
    <m/>
    <s v="DE"/>
    <n v="27955.18"/>
    <n v="27955.18"/>
    <s v="1-9-60-90-003"/>
    <s v="3-1-45-12"/>
    <n v="0"/>
    <n v="0"/>
    <x v="774"/>
    <d v="1992-05-12T00:00:00"/>
    <x v="0"/>
  </r>
  <r>
    <n v="241"/>
    <s v="9.1 ELEMENTOS MUSICALES"/>
    <n v="1622"/>
    <s v="PARTITURAS"/>
    <n v="3329"/>
    <s v="USADO"/>
    <m/>
    <s v="LECLEARD MICHEL. CONCIERTO PAR"/>
    <s v="A CORNO Y PIANO."/>
    <n v="1982"/>
    <m/>
    <s v="DE"/>
    <n v="9085.4699999999993"/>
    <n v="9085.4699999999993"/>
    <s v="1-9-60-90-003"/>
    <s v="3-1-45-12"/>
    <n v="0"/>
    <n v="0"/>
    <x v="786"/>
    <d v="1992-05-12T00:00:00"/>
    <x v="0"/>
  </r>
  <r>
    <n v="241"/>
    <s v="9.1 ELEMENTOS MUSICALES"/>
    <n v="1622"/>
    <s v="PARTITURAS"/>
    <n v="3330"/>
    <s v="USADO"/>
    <m/>
    <s v="PINZON JESUS. LA ORQUESTA."/>
    <m/>
    <n v="1983"/>
    <m/>
    <s v="DE"/>
    <n v="5891467.6799999997"/>
    <n v="5891467.6799999997"/>
    <s v="1-9-60-90-003"/>
    <s v="3-1-45-12"/>
    <n v="0"/>
    <n v="0"/>
    <x v="787"/>
    <d v="1992-06-10T00:00:00"/>
    <x v="0"/>
  </r>
  <r>
    <n v="241"/>
    <s v="9.1 ELEMENTOS MUSICALES"/>
    <n v="1622"/>
    <s v="PARTITURAS"/>
    <n v="3331"/>
    <s v="USADO"/>
    <m/>
    <s v="JIMENEZ JORGE /PINZON JES┌S. C"/>
    <s v="HINO PASILLO."/>
    <n v="1984"/>
    <m/>
    <s v="DE"/>
    <n v="1076407.23"/>
    <n v="1076407.23"/>
    <s v="1-9-60-90-003"/>
    <s v="3-1-45-12"/>
    <n v="0"/>
    <n v="0"/>
    <x v="788"/>
    <d v="1992-07-29T00:00:00"/>
    <x v="0"/>
  </r>
  <r>
    <n v="241"/>
    <s v="9.1 ELEMENTOS MUSICALES"/>
    <n v="1622"/>
    <s v="PARTITURAS"/>
    <n v="3332"/>
    <s v="USADO"/>
    <m/>
    <s v="JIMENEZ JORGE/PINZON JESUS. GU"/>
    <s v="ABINITA."/>
    <n v="1985"/>
    <m/>
    <s v="DE"/>
    <n v="925561.35"/>
    <n v="925561.35"/>
    <s v="1-9-60-90-003"/>
    <s v="3-1-45-12"/>
    <n v="0"/>
    <n v="0"/>
    <x v="789"/>
    <d v="1992-07-29T00:00:00"/>
    <x v="0"/>
  </r>
  <r>
    <n v="241"/>
    <s v="9.1 ELEMENTOS MUSICALES"/>
    <n v="1622"/>
    <s v="PARTITURAS"/>
    <n v="3333"/>
    <s v="USADO"/>
    <m/>
    <s v="JIMENEZ JORGE/PINZON JESUS. NE"/>
    <s v="NE BAMBUCO"/>
    <n v="1986"/>
    <m/>
    <s v="DE"/>
    <n v="1065233.6100000001"/>
    <n v="1065233.6100000001"/>
    <s v="1-9-60-90-003"/>
    <s v="3-1-45-12"/>
    <n v="0"/>
    <n v="0"/>
    <x v="790"/>
    <d v="1992-07-29T00:00:00"/>
    <x v="0"/>
  </r>
  <r>
    <n v="241"/>
    <s v="9.1 ELEMENTOS MUSICALES"/>
    <n v="1622"/>
    <s v="PARTITURAS"/>
    <n v="3334"/>
    <s v="USADO"/>
    <m/>
    <s v="JIMENEZ JORGE/PINZON JESUS. NI"/>
    <s v="ÐA CUMBIA."/>
    <n v="1987"/>
    <m/>
    <s v="DE"/>
    <n v="1042885.94"/>
    <n v="1042885.94"/>
    <s v="1-9-60-90-003"/>
    <s v="3-1-45-12"/>
    <n v="0"/>
    <n v="0"/>
    <x v="791"/>
    <d v="1992-07-29T00:00:00"/>
    <x v="0"/>
  </r>
  <r>
    <n v="241"/>
    <s v="9.1 ELEMENTOS MUSICALES"/>
    <n v="1622"/>
    <s v="PARTITURAS"/>
    <n v="3335"/>
    <s v="USADO"/>
    <m/>
    <s v="JIMENEZ JORGE/PINZON JESUS. JO"/>
    <s v="ROPITO."/>
    <n v="1988"/>
    <m/>
    <s v="DE"/>
    <n v="1087581.17"/>
    <n v="1087581.17"/>
    <s v="1-9-60-90-003"/>
    <s v="3-1-45-12"/>
    <n v="0"/>
    <n v="0"/>
    <x v="792"/>
    <d v="1992-07-29T00:00:00"/>
    <x v="0"/>
  </r>
  <r>
    <n v="241"/>
    <s v="9.1 ELEMENTOS MUSICALES"/>
    <n v="1622"/>
    <s v="PARTITURAS"/>
    <n v="3336"/>
    <s v="USADO"/>
    <m/>
    <s v="BERMUDEZ LUCHO. POPURRI DANZA "/>
    <s v="NEGRA, SAN FERNANDO SALSIPUEDE"/>
    <n v="1989"/>
    <m/>
    <s v="DE"/>
    <n v="2540817.54"/>
    <n v="2540817.54"/>
    <s v="1-9-60-90-003"/>
    <s v="3-1-45-12"/>
    <n v="0"/>
    <n v="0"/>
    <x v="793"/>
    <d v="1992-12-30T00:00:00"/>
    <x v="0"/>
  </r>
  <r>
    <n v="241"/>
    <s v="9.1 ELEMENTOS MUSICALES"/>
    <n v="1622"/>
    <s v="PARTITURAS"/>
    <n v="3337"/>
    <s v="USADO"/>
    <m/>
    <s v="LENG ALFONSO. ANDANTE ORQUESTA"/>
    <s v=" CUERDAS. LENG ALFONSO"/>
    <n v="199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38"/>
    <s v="USADO"/>
    <m/>
    <s v="ATEHORTUA BLAS EMILIO. CRISTOF"/>
    <s v="ORO COLOMBO  OP 167."/>
    <n v="199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39"/>
    <s v="USADO"/>
    <m/>
    <s v="URIBE HOLGUIN GUILLERMO. CURSO"/>
    <s v=" DE ARMONIA."/>
    <n v="199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40"/>
    <s v="USADO"/>
    <m/>
    <s v="ELGAR EDWARD. N THE SOUTH OP 5"/>
    <s v="0."/>
    <n v="1993"/>
    <m/>
    <s v="DE"/>
    <n v="478364.2"/>
    <n v="478364.2"/>
    <s v="1-9-60-90-003"/>
    <s v="3-1-45-12"/>
    <n v="0"/>
    <n v="0"/>
    <x v="794"/>
    <d v="1992-09-22T00:00:00"/>
    <x v="0"/>
  </r>
  <r>
    <n v="241"/>
    <s v="9.1 ELEMENTOS MUSICALES"/>
    <n v="1622"/>
    <s v="PARTITURAS"/>
    <n v="3341"/>
    <s v="USADO"/>
    <m/>
    <s v="POSADA  ANDRES. DANZA PARA ORQ"/>
    <s v="UESTA."/>
    <n v="1994"/>
    <m/>
    <s v="DE"/>
    <n v="316849.58"/>
    <n v="316849.58"/>
    <s v="1-9-60-90-003"/>
    <s v="3-1-45-12"/>
    <n v="0"/>
    <n v="0"/>
    <x v="795"/>
    <d v="1993-12-07T00:00:00"/>
    <x v="0"/>
  </r>
  <r>
    <n v="241"/>
    <s v="9.1 ELEMENTOS MUSICALES"/>
    <n v="1622"/>
    <s v="PARTITURAS"/>
    <n v="3342"/>
    <s v="USADO"/>
    <m/>
    <s v="CARUSO FORTUNATO. SUR  AMERICA"/>
    <s v=".  SUITE ."/>
    <n v="1995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43"/>
    <s v="USADO"/>
    <m/>
    <s v="LARA GUSTAVO ADOLFO. RUA PARA "/>
    <s v="ORQUESTA."/>
    <n v="1996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44"/>
    <s v="USADO"/>
    <m/>
    <s v="MESA SERGIO. ESTRATOS Y CONVER"/>
    <s v="GENCIAS ORQUESTA."/>
    <n v="199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45"/>
    <s v="USADO"/>
    <m/>
    <s v="DALMAR ALVARO. VIEJO MAESTRO. "/>
    <s v=" VOZ Y ORQUESTA"/>
    <n v="199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46"/>
    <s v="USADO"/>
    <m/>
    <s v="DALMAR ALVARO. AVE MARIA."/>
    <m/>
    <n v="199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47"/>
    <s v="USADO"/>
    <m/>
    <s v="DALMAR ALVARO. INDIO SOY."/>
    <m/>
    <n v="2000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48"/>
    <s v="USADO"/>
    <m/>
    <s v="DALMAR ALVARO. PASILLO.PARA PE"/>
    <s v="QUEÐA SUITE   ORQUESTA."/>
    <n v="2001"/>
    <m/>
    <s v="DE"/>
    <n v="458758.66"/>
    <n v="458758.66"/>
    <s v="1-9-60-90-003"/>
    <s v="3-1-45-12"/>
    <n v="0"/>
    <n v="0"/>
    <x v="796"/>
    <d v="1992-12-30T00:00:00"/>
    <x v="0"/>
  </r>
  <r>
    <n v="241"/>
    <s v="9.1 ELEMENTOS MUSICALES"/>
    <n v="1622"/>
    <s v="PARTITURAS"/>
    <n v="3349"/>
    <s v="USADO"/>
    <m/>
    <s v="KACHATURIAN ARAM. SEGUNDA SUIT"/>
    <s v="TE DEL BALLET ESPARTACO."/>
    <n v="2002"/>
    <m/>
    <s v="DE"/>
    <n v="418711.27"/>
    <n v="418711.27"/>
    <s v="1-9-60-90-003"/>
    <s v="3-1-45-12"/>
    <n v="0"/>
    <n v="0"/>
    <x v="797"/>
    <d v="1995-02-06T00:00:00"/>
    <x v="0"/>
  </r>
  <r>
    <n v="241"/>
    <s v="9.1 ELEMENTOS MUSICALES"/>
    <n v="1622"/>
    <s v="PARTITURAS"/>
    <n v="3350"/>
    <s v="USADO"/>
    <m/>
    <s v="SHOSTAKOVICH DIMITRI. CONCIERT"/>
    <s v="O PARA VIOLONCHELLO  OP 107."/>
    <n v="2003"/>
    <m/>
    <s v="DE"/>
    <n v="244764.37"/>
    <n v="244764.37"/>
    <s v="1-9-60-90-003"/>
    <s v="3-1-45-12"/>
    <n v="0"/>
    <n v="0"/>
    <x v="444"/>
    <d v="1995-03-24T00:00:00"/>
    <x v="0"/>
  </r>
  <r>
    <n v="241"/>
    <s v="9.1 ELEMENTOS MUSICALES"/>
    <n v="1622"/>
    <s v="PARTITURAS"/>
    <n v="3351"/>
    <s v="USADO"/>
    <m/>
    <s v="BELIOZ HEITOR. ESCENA DE AMOR "/>
    <s v="ROMEO Y JULIETA."/>
    <n v="2004"/>
    <m/>
    <s v="DE"/>
    <n v="148836.1"/>
    <n v="148836.1"/>
    <s v="1-9-60-90-003"/>
    <s v="3-1-45-12"/>
    <n v="0"/>
    <n v="0"/>
    <x v="798"/>
    <d v="1995-12-12T00:00:00"/>
    <x v="0"/>
  </r>
  <r>
    <n v="241"/>
    <s v="9.1 ELEMENTOS MUSICALES"/>
    <n v="1622"/>
    <s v="PARTITURAS"/>
    <n v="3352"/>
    <s v="USADO"/>
    <m/>
    <s v="MUSORSKY MODESTO/RIMKY .UNA NO"/>
    <s v="CHE EN EL MONTE CALVO"/>
    <n v="2005"/>
    <m/>
    <s v="DE"/>
    <n v="212129.23"/>
    <n v="212129.23"/>
    <s v="1-9-60-90-003"/>
    <s v="3-1-45-12"/>
    <n v="0"/>
    <n v="0"/>
    <x v="799"/>
    <d v="1995-05-12T00:00:00"/>
    <x v="0"/>
  </r>
  <r>
    <n v="241"/>
    <s v="9.1 ELEMENTOS MUSICALES"/>
    <n v="1622"/>
    <s v="PARTITURAS"/>
    <n v="3353"/>
    <s v="USADO"/>
    <m/>
    <s v="NIKOLAY OTTO. LAS ALEGRES COMA"/>
    <s v="DRES DE WINDSOR. OBERTURA."/>
    <n v="2006"/>
    <m/>
    <s v="DE"/>
    <n v="186922.96"/>
    <n v="186922.96"/>
    <s v="1-9-60-90-003"/>
    <s v="3-1-45-12"/>
    <n v="0"/>
    <n v="0"/>
    <x v="800"/>
    <d v="1995-05-24T00:00:00"/>
    <x v="0"/>
  </r>
  <r>
    <n v="241"/>
    <s v="9.1 ELEMENTOS MUSICALES"/>
    <n v="1622"/>
    <s v="PARTITURAS"/>
    <n v="3354"/>
    <s v="USADO"/>
    <m/>
    <s v="BRUCH MUX. CONCIERTO VIOLIN OP"/>
    <s v=" 26 SOL MENOR."/>
    <n v="200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55"/>
    <s v="USADO"/>
    <m/>
    <s v="GLUCK CHISTHOPHER. ALCESTE OBE"/>
    <s v="RTURA."/>
    <n v="2008"/>
    <m/>
    <s v="DE"/>
    <n v="169460.95"/>
    <n v="169460.95"/>
    <s v="1-9-60-90-003"/>
    <s v="3-1-45-12"/>
    <n v="0"/>
    <n v="0"/>
    <x v="801"/>
    <d v="1995-03-28T00:00:00"/>
    <x v="0"/>
  </r>
  <r>
    <n v="241"/>
    <s v="9.1 ELEMENTOS MUSICALES"/>
    <n v="1622"/>
    <s v="PARTITURAS"/>
    <n v="3356"/>
    <s v="USADO"/>
    <m/>
    <s v="LALO EDWARD. CONCIERTO PARA VI"/>
    <s v="OLONCHELLO Y ORQUESTA EN  RE M"/>
    <n v="2009"/>
    <m/>
    <s v="DE"/>
    <n v="270734.05"/>
    <n v="270734.05"/>
    <s v="1-9-60-90-003"/>
    <s v="3-1-45-12"/>
    <n v="0"/>
    <n v="0"/>
    <x v="802"/>
    <d v="1995-06-20T00:00:00"/>
    <x v="0"/>
  </r>
  <r>
    <n v="241"/>
    <s v="9.1 ELEMENTOS MUSICALES"/>
    <n v="1622"/>
    <s v="PARTITURAS"/>
    <n v="3357"/>
    <s v="USADO"/>
    <m/>
    <s v="RAVEL MAURICIO. TRES POEMAS PA"/>
    <s v="RA SOPRANO O SOLISTA(SCHEHEREZ"/>
    <n v="2010"/>
    <m/>
    <s v="DE"/>
    <n v="285594.40999999997"/>
    <n v="285594.40999999997"/>
    <s v="1-9-60-90-003"/>
    <s v="3-1-45-12"/>
    <n v="0"/>
    <n v="0"/>
    <x v="803"/>
    <d v="1995-10-05T00:00:00"/>
    <x v="0"/>
  </r>
  <r>
    <n v="241"/>
    <s v="9.1 ELEMENTOS MUSICALES"/>
    <n v="1622"/>
    <s v="PARTITURAS"/>
    <n v="3358"/>
    <s v="USADO"/>
    <m/>
    <s v="MEJIA ADOLFO. ACUARELA . PASIL"/>
    <s v="LO."/>
    <n v="2011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59"/>
    <s v="USADO"/>
    <m/>
    <s v="NOVA JACQUELINE. DOCE MOVILES "/>
    <s v="PARA CONJUNTO DE CUERDAS."/>
    <n v="2012"/>
    <m/>
    <s v="DE"/>
    <n v="342563.85"/>
    <n v="342563.85"/>
    <s v="1-9-60-90-003"/>
    <s v="3-1-45-12"/>
    <n v="0"/>
    <n v="0"/>
    <x v="804"/>
    <d v="1995-02-27T00:00:00"/>
    <x v="0"/>
  </r>
  <r>
    <n v="241"/>
    <s v="9.1 ELEMENTOS MUSICALES"/>
    <n v="1622"/>
    <s v="PARTITURAS"/>
    <n v="3360"/>
    <s v="USADO"/>
    <m/>
    <s v="MEJIA ADOLFO. PRELUDIO PARA LA"/>
    <s v=" 3A SALIDA DE DON QUIJOTE."/>
    <n v="201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61"/>
    <s v="USADO"/>
    <m/>
    <s v="URIBE HOLGUIN GUILLERMO. CEREM"/>
    <s v="ONIA INDIGENA."/>
    <n v="2014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62"/>
    <s v="USADO"/>
    <m/>
    <s v="ROOSTS OLAV. VARIAZIONI EL PAS"/>
    <s v="SACGLIA."/>
    <n v="2016"/>
    <m/>
    <s v="DE"/>
    <n v="1518373.06"/>
    <n v="1518373.06"/>
    <s v="1-9-60-90-003"/>
    <s v="3-1-45-12"/>
    <n v="0"/>
    <n v="0"/>
    <x v="805"/>
    <d v="1995-08-30T00:00:00"/>
    <x v="0"/>
  </r>
  <r>
    <n v="241"/>
    <s v="9.1 ELEMENTOS MUSICALES"/>
    <n v="1622"/>
    <s v="PARTITURAS"/>
    <n v="3363"/>
    <s v="USADO"/>
    <m/>
    <s v="MEJIA ADOLFO. ACUARELAS COLOMB"/>
    <s v="IANAS."/>
    <n v="2017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64"/>
    <s v="USADO"/>
    <m/>
    <s v="ESPRIELLA ALFONSO DE LA/VELASQ"/>
    <s v="UEZ ARMANDO. CARTAGENA CONTIGO"/>
    <n v="2018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65"/>
    <s v="USADO"/>
    <m/>
    <s v="ESPRIELLA ALFONSO DE LA/VELASQ"/>
    <s v="UEZ  ARMANDO. CAMPESINO DE LA"/>
    <n v="2019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66"/>
    <s v="USADO"/>
    <m/>
    <s v="ATEHORTUA BLAS EMILIO. SEGGETO"/>
    <s v=" DE VIVALDI"/>
    <n v="2020"/>
    <m/>
    <s v="DE"/>
    <n v="2207.4299999999998"/>
    <n v="2207.4299999999998"/>
    <s v="1-9-60-90-003"/>
    <s v="3-1-45-12"/>
    <n v="0"/>
    <n v="0"/>
    <x v="0"/>
    <d v="1984-01-01T00:00:00"/>
    <x v="0"/>
  </r>
  <r>
    <n v="241"/>
    <s v="9.1 ELEMENTOS MUSICALES"/>
    <n v="1622"/>
    <s v="PARTITURAS"/>
    <n v="3367"/>
    <s v="USADO"/>
    <m/>
    <s v="BAHC JOHANN. MISA EN SI MENOR"/>
    <m/>
    <n v="2021"/>
    <m/>
    <s v="DE"/>
    <n v="647726.11"/>
    <n v="647726.11"/>
    <s v="1-9-60-90-003"/>
    <s v="3-1-45-12"/>
    <n v="0"/>
    <n v="0"/>
    <x v="806"/>
    <d v="1994-09-30T00:00:00"/>
    <x v="0"/>
  </r>
  <r>
    <n v="241"/>
    <s v="9.1 ELEMENTOS MUSICALES"/>
    <n v="1622"/>
    <s v="PARTITURAS"/>
    <n v="3368"/>
    <s v="USADO"/>
    <m/>
    <s v="STUPPER HUBERT. CAPRICHO VIENE"/>
    <s v="S."/>
    <n v="2022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69"/>
    <s v="USADO"/>
    <m/>
    <s v="SALIERI ANTONIO. CONCIERTO FLA"/>
    <s v="UTA, OBOE Y ORQUESTA."/>
    <n v="2023"/>
    <m/>
    <s v="DE"/>
    <n v="1218.0899999999999"/>
    <n v="1218.0899999999999"/>
    <s v="1-9-60-90-003"/>
    <s v="3-1-45-12"/>
    <n v="0"/>
    <n v="0"/>
    <x v="423"/>
    <d v="1998-06-30T00:00:00"/>
    <x v="0"/>
  </r>
  <r>
    <n v="241"/>
    <s v="9.1 ELEMENTOS MUSICALES"/>
    <n v="1622"/>
    <s v="PARTITURAS"/>
    <n v="3370"/>
    <s v="USADO"/>
    <m/>
    <s v="VELASCO JERONIMO. OBRAS VARIAS"/>
    <s v="(77 OBRAS)."/>
    <n v="2024"/>
    <m/>
    <s v="DE"/>
    <n v="1435007.25"/>
    <n v="1435007.25"/>
    <s v="1-9-60-90-003"/>
    <s v="3-1-45-12"/>
    <n v="0"/>
    <n v="0"/>
    <x v="807"/>
    <d v="1993-12-17T00:00:00"/>
    <x v="0"/>
  </r>
  <r>
    <n v="241"/>
    <s v="9.1 ELEMENTOS MUSICALES"/>
    <n v="1622"/>
    <s v="PARTITURAS"/>
    <n v="3371"/>
    <s v="USADO"/>
    <m/>
    <s v="CASTILLA ALBERTO/CARRIZOSA EDU"/>
    <s v="ARDO. BUNDE TOLIMENSE-"/>
    <n v="2025"/>
    <m/>
    <s v="DE"/>
    <n v="109325.7"/>
    <n v="109325.7"/>
    <s v="1-9-60-90-003"/>
    <s v="3-1-45-12"/>
    <n v="0"/>
    <n v="0"/>
    <x v="808"/>
    <d v="1997-09-29T00:00:00"/>
    <x v="0"/>
  </r>
  <r>
    <n v="241"/>
    <s v="9.1 ELEMENTOS MUSICALES"/>
    <n v="1622"/>
    <s v="PARTITURAS"/>
    <n v="3372"/>
    <s v="USADO"/>
    <m/>
    <s v="BACH. LA PASIËN SEG┌N SAN  MAT"/>
    <s v="EO (PARTE ORQUESTA, ORGANO Y G"/>
    <n v="2026"/>
    <m/>
    <s v="DE"/>
    <n v="1711828.66"/>
    <n v="1711828.66"/>
    <s v="1-9-60-90-003"/>
    <s v="3-1-45-12"/>
    <n v="0"/>
    <n v="0"/>
    <x v="809"/>
    <d v="1996-11-13T00:00:00"/>
    <x v="0"/>
  </r>
  <r>
    <n v="241"/>
    <s v="9.1 ELEMENTOS MUSICALES"/>
    <n v="1622"/>
    <s v="PARTITURAS"/>
    <n v="3373"/>
    <s v="USADO"/>
    <m/>
    <s v="ESCOBAR LUIS ANTONIO. DIVERTIM"/>
    <s v="ENTO."/>
    <n v="2027"/>
    <m/>
    <s v="DE"/>
    <n v="591568.85"/>
    <n v="591568.85"/>
    <s v="1-9-60-90-003"/>
    <s v="3-1-45-12"/>
    <n v="0"/>
    <n v="0"/>
    <x v="810"/>
    <d v="1990-12-20T00:00:00"/>
    <x v="0"/>
  </r>
  <r>
    <n v="241"/>
    <s v="9.1 ELEMENTOS MUSICALES"/>
    <n v="1622"/>
    <s v="PARTITURAS"/>
    <n v="3374"/>
    <s v="USADO"/>
    <m/>
    <s v="BERMUDEZ LUCHO. POEMA CHIBCHA "/>
    <s v="."/>
    <n v="2028"/>
    <m/>
    <s v="DE"/>
    <n v="1263252.04"/>
    <n v="1263252.04"/>
    <s v="1-9-60-90-003"/>
    <s v="3-1-45-12"/>
    <n v="0"/>
    <n v="0"/>
    <x v="811"/>
    <d v="1996-08-08T00:00:00"/>
    <x v="0"/>
  </r>
  <r>
    <n v="241"/>
    <s v="9.1 ELEMENTOS MUSICALES"/>
    <n v="1622"/>
    <s v="PARTITURAS"/>
    <n v="3375"/>
    <s v="USADO"/>
    <m/>
    <s v="LA MEJOR MUSICA DEL MUNDO EDI "/>
    <s v="FILARMONICA 9 TOMO"/>
    <s v="2029-2"/>
    <m/>
    <s v="DE"/>
    <n v="50000"/>
    <n v="50000"/>
    <s v="1-9-60-90-003"/>
    <s v="3-1-45-12"/>
    <n v="0"/>
    <n v="0"/>
    <x v="146"/>
    <d v="1999-06-30T00:00:00"/>
    <x v="0"/>
  </r>
  <r>
    <n v="241"/>
    <s v="9.1 ELEMENTOS MUSICALES"/>
    <n v="1622"/>
    <s v="PARTITURAS"/>
    <n v="3376"/>
    <s v="USADO"/>
    <m/>
    <s v="BORDA GERMAN. ORIGEN DE LOS TI"/>
    <s v="EMPO-,PARA CUARTETO DE CUERDAS"/>
    <n v="2030"/>
    <m/>
    <s v="DE"/>
    <n v="1309214.43"/>
    <n v="1309214.43"/>
    <s v="1-9-60-90-003"/>
    <s v="3-1-45-12"/>
    <n v="0"/>
    <n v="0"/>
    <x v="812"/>
    <d v="1995-12-28T00:00:00"/>
    <x v="0"/>
  </r>
  <r>
    <n v="241"/>
    <s v="9.1 ELEMENTOS MUSICALES"/>
    <n v="1622"/>
    <s v="PARTITURAS"/>
    <n v="3377"/>
    <s v="USADO"/>
    <m/>
    <s v="IBARRA FEDERICO. LA CAIDA DEL "/>
    <s v="ANGEL."/>
    <n v="2031"/>
    <m/>
    <s v="DE"/>
    <n v="69939"/>
    <n v="69939"/>
    <s v="1-9-60-90-003"/>
    <s v="3-1-45-12"/>
    <n v="0"/>
    <n v="0"/>
    <x v="813"/>
    <d v="1998-03-20T00:00:00"/>
    <x v="0"/>
  </r>
  <r>
    <n v="241"/>
    <s v="9.1 ELEMENTOS MUSICALES"/>
    <n v="1622"/>
    <s v="PARTITURAS"/>
    <n v="3378"/>
    <s v="USADO"/>
    <m/>
    <s v="BORDA GERMAN. SOLASIO(CALMO CO"/>
    <s v="N SPIRITU) PARA CORNO Y ORQ CU"/>
    <n v="2032"/>
    <m/>
    <s v="DE"/>
    <n v="1309214.47"/>
    <n v="1309214.47"/>
    <s v="1-9-60-90-003"/>
    <s v="3-1-45-12"/>
    <n v="0"/>
    <n v="0"/>
    <x v="390"/>
    <d v="1995-12-28T00:00:00"/>
    <x v="0"/>
  </r>
  <r>
    <n v="241"/>
    <s v="9.1 ELEMENTOS MUSICALES"/>
    <n v="1622"/>
    <s v="PARTITURAS"/>
    <n v="3379"/>
    <s v="USADO"/>
    <m/>
    <s v="BRUCKNER ANTON. SINFON═A NO. 5"/>
    <s v=" IN BB-."/>
    <n v="2034"/>
    <m/>
    <s v="DE"/>
    <n v="540795.53"/>
    <n v="540795.53"/>
    <s v="1-9-60-90-003"/>
    <s v="3-1-45-12"/>
    <n v="0"/>
    <n v="0"/>
    <x v="814"/>
    <d v="1996-02-06T00:00:00"/>
    <x v="0"/>
  </r>
  <r>
    <n v="241"/>
    <s v="9.1 ELEMENTOS MUSICALES"/>
    <n v="1622"/>
    <s v="PARTITURAS"/>
    <n v="3380"/>
    <s v="USADO"/>
    <m/>
    <s v="BRUCKNER ANTON. SINFONIA NO. 1"/>
    <s v="."/>
    <n v="2035"/>
    <m/>
    <s v="DE"/>
    <n v="445665.3"/>
    <n v="445665.3"/>
    <s v="1-9-60-90-003"/>
    <s v="3-1-45-12"/>
    <n v="0"/>
    <n v="0"/>
    <x v="815"/>
    <d v="1996-08-08T00:00:00"/>
    <x v="0"/>
  </r>
  <r>
    <n v="241"/>
    <s v="9.1 ELEMENTOS MUSICALES"/>
    <n v="1622"/>
    <s v="PARTITURAS"/>
    <n v="3381"/>
    <s v="USADO"/>
    <m/>
    <s v="BRUCKNER  ANTON. SINFONIA NO. "/>
    <s v="7."/>
    <n v="2036"/>
    <m/>
    <s v="DE"/>
    <n v="605648.24"/>
    <n v="605648.24"/>
    <s v="1-9-60-90-003"/>
    <s v="3-1-45-12"/>
    <n v="0"/>
    <n v="0"/>
    <x v="816"/>
    <d v="1996-08-08T00:00:00"/>
    <x v="0"/>
  </r>
  <r>
    <n v="241"/>
    <s v="9.1 ELEMENTOS MUSICALES"/>
    <n v="1622"/>
    <s v="PARTITURAS"/>
    <n v="3382"/>
    <s v="USADO"/>
    <m/>
    <s v="CRECENCIO SALCEDO /VELASQUEZ A"/>
    <s v="RMANDO.MOSAICO."/>
    <n v="2037"/>
    <m/>
    <s v="DE"/>
    <n v="944991.84"/>
    <n v="944991.84"/>
    <s v="1-9-60-90-003"/>
    <s v="3-1-45-12"/>
    <n v="0"/>
    <n v="0"/>
    <x v="817"/>
    <d v="1996-07-31T00:00:00"/>
    <x v="0"/>
  </r>
  <r>
    <n v="241"/>
    <s v="9.1 ELEMENTOS MUSICALES"/>
    <n v="1622"/>
    <s v="PARTITURAS"/>
    <n v="3383"/>
    <s v="USADO"/>
    <m/>
    <s v="CAMARGO S JORGE/VELASQUEZ  ARM"/>
    <s v="ANDO. CHATICA LINDA."/>
    <n v="2038"/>
    <m/>
    <s v="DE"/>
    <n v="956228.63"/>
    <n v="956228.63"/>
    <s v="1-9-60-90-003"/>
    <s v="3-1-45-12"/>
    <n v="0"/>
    <n v="0"/>
    <x v="818"/>
    <d v="1996-06-21T00:00:00"/>
    <x v="0"/>
  </r>
  <r>
    <n v="241"/>
    <s v="9.1 ELEMENTOS MUSICALES"/>
    <n v="1622"/>
    <s v="PARTITURAS"/>
    <n v="3384"/>
    <s v="USADO"/>
    <m/>
    <s v="CRISTANCHO FRANCISCO/VELASQUEZ"/>
    <s v="  ARMANDO. PA QUE ME MIRO. CRI"/>
    <n v="2039"/>
    <m/>
    <s v="DE"/>
    <n v="956228.63"/>
    <n v="956228.63"/>
    <s v="1-9-60-90-003"/>
    <s v="3-1-45-12"/>
    <n v="0"/>
    <n v="0"/>
    <x v="818"/>
    <d v="1996-06-13T00:00:00"/>
    <x v="0"/>
  </r>
  <r>
    <n v="241"/>
    <s v="9.1 ELEMENTOS MUSICALES"/>
    <n v="1622"/>
    <s v="PARTITURAS"/>
    <n v="3385"/>
    <s v="USADO"/>
    <m/>
    <s v="CHAIKOSSKY PETER.   CASCANUECE"/>
    <s v="S . NO. 2 OP 71A. SUITE."/>
    <n v="2040"/>
    <m/>
    <s v="DE"/>
    <n v="405681.94"/>
    <n v="405681.94"/>
    <s v="1-9-60-90-003"/>
    <s v="3-1-45-12"/>
    <n v="0"/>
    <n v="0"/>
    <x v="819"/>
    <d v="1996-12-23T00:00:00"/>
    <x v="0"/>
  </r>
  <r>
    <n v="241"/>
    <s v="9.1 ELEMENTOS MUSICALES"/>
    <n v="1622"/>
    <s v="PARTITURAS"/>
    <n v="3386"/>
    <s v="USADO"/>
    <m/>
    <s v="DALMAR ALVARO/ VELASQUEZ ARMAN"/>
    <s v="DO. BESAME MORENITA."/>
    <n v="2041"/>
    <m/>
    <s v="DE"/>
    <n v="929552.74"/>
    <n v="929552.74"/>
    <s v="1-9-60-90-003"/>
    <s v="3-1-45-12"/>
    <n v="0"/>
    <n v="0"/>
    <x v="464"/>
    <d v="1996-08-21T00:00:00"/>
    <x v="0"/>
  </r>
  <r>
    <n v="241"/>
    <s v="9.1 ELEMENTOS MUSICALES"/>
    <n v="1622"/>
    <s v="PARTITURAS"/>
    <n v="3387"/>
    <s v="USADO"/>
    <m/>
    <s v="ELGAR EDWARD. SINFON═A NO.1 OP"/>
    <s v=". 55-"/>
    <n v="2042"/>
    <m/>
    <s v="DE"/>
    <n v="665604.68999999994"/>
    <n v="665604.68999999994"/>
    <s v="1-9-60-90-003"/>
    <s v="3-1-45-12"/>
    <n v="0"/>
    <n v="0"/>
    <x v="820"/>
    <d v="1996-02-06T00:00:00"/>
    <x v="0"/>
  </r>
  <r>
    <n v="241"/>
    <s v="9.1 ELEMENTOS MUSICALES"/>
    <n v="1622"/>
    <s v="PARTITURAS"/>
    <n v="3388"/>
    <s v="USADO"/>
    <m/>
    <s v="ELGAR EDWARD. THE CROWN OF IND"/>
    <s v="IA-SUITE.OP.66-."/>
    <n v="2043"/>
    <m/>
    <s v="DE"/>
    <n v="240355.64"/>
    <n v="240355.64"/>
    <s v="1-9-60-90-003"/>
    <s v="3-1-45-12"/>
    <n v="0"/>
    <n v="0"/>
    <x v="821"/>
    <d v="1996-02-06T00:00:00"/>
    <x v="0"/>
  </r>
  <r>
    <n v="241"/>
    <s v="9.1 ELEMENTOS MUSICALES"/>
    <n v="1622"/>
    <s v="PARTITURAS"/>
    <n v="3389"/>
    <s v="USADO"/>
    <m/>
    <s v="GRIEG EDWARD. SIGURD JORSALFAR"/>
    <s v=". OP 58. SUITE."/>
    <n v="2044"/>
    <m/>
    <s v="DE"/>
    <n v="102904.84"/>
    <n v="102904.84"/>
    <s v="1-9-60-90-003"/>
    <s v="3-1-45-12"/>
    <n v="0"/>
    <n v="0"/>
    <x v="822"/>
    <d v="1996-12-23T00:00:00"/>
    <x v="0"/>
  </r>
  <r>
    <n v="241"/>
    <s v="9.1 ELEMENTOS MUSICALES"/>
    <n v="1622"/>
    <s v="PARTITURAS"/>
    <n v="3390"/>
    <s v="USADO"/>
    <m/>
    <s v="KNOW. CHIRSMAS A MADLEY OF WEL"/>
    <s v="L- SCORE Y PARTES IMPRESO."/>
    <n v="2045"/>
    <m/>
    <s v="DE"/>
    <n v="228596.46"/>
    <n v="228596.46"/>
    <s v="1-9-60-90-003"/>
    <s v="3-1-45-12"/>
    <n v="0"/>
    <n v="0"/>
    <x v="823"/>
    <d v="1997-09-15T00:00:00"/>
    <x v="0"/>
  </r>
  <r>
    <n v="241"/>
    <s v="9.1 ELEMENTOS MUSICALES"/>
    <n v="1622"/>
    <s v="PARTITURAS"/>
    <n v="3391"/>
    <s v="USADO"/>
    <m/>
    <s v="LISZT FRANK. SINFONIA FAUSTO ."/>
    <m/>
    <n v="2046"/>
    <m/>
    <s v="DE"/>
    <n v="656368.59"/>
    <n v="656368.59"/>
    <s v="1-9-60-90-003"/>
    <s v="3-1-45-12"/>
    <n v="0"/>
    <n v="0"/>
    <x v="824"/>
    <d v="1996-02-06T00:00:00"/>
    <x v="0"/>
  </r>
  <r>
    <n v="241"/>
    <s v="9.1 ELEMENTOS MUSICALES"/>
    <n v="1622"/>
    <s v="PARTITURAS"/>
    <n v="3392"/>
    <s v="USADO"/>
    <m/>
    <s v="LUTOSLAWSKI. DOBLE CONCIERTO P"/>
    <s v="ARA OBOE Y ARPA."/>
    <n v="2047"/>
    <m/>
    <s v="DE"/>
    <n v="158952.19"/>
    <n v="158952.19"/>
    <s v="1-9-60-90-003"/>
    <s v="3-1-45-12"/>
    <n v="0"/>
    <n v="0"/>
    <x v="825"/>
    <d v="1996-08-08T00:00:00"/>
    <x v="0"/>
  </r>
  <r>
    <n v="241"/>
    <s v="9.1 ELEMENTOS MUSICALES"/>
    <n v="1622"/>
    <s v="PARTITURAS"/>
    <n v="3393"/>
    <s v="USADO"/>
    <m/>
    <s v="MASSENET JULIOS. POURQUOI ME R"/>
    <s v="EVEILLER- ARIA OPERA  WERTHER."/>
    <n v="2048"/>
    <m/>
    <s v="DE"/>
    <n v="102845.45"/>
    <n v="102845.45"/>
    <s v="1-9-60-90-003"/>
    <s v="3-1-45-12"/>
    <n v="0"/>
    <n v="0"/>
    <x v="826"/>
    <d v="1996-08-08T00:00:00"/>
    <x v="0"/>
  </r>
  <r>
    <n v="241"/>
    <s v="9.1 ELEMENTOS MUSICALES"/>
    <n v="1622"/>
    <s v="PARTITURAS"/>
    <n v="3394"/>
    <s v="USADO"/>
    <m/>
    <s v="MASSENET JULES.  LE CID BALLET"/>
    <s v="#┐NOMBRE?"/>
    <n v="2049"/>
    <m/>
    <s v="DE"/>
    <n v="309683.53000000003"/>
    <n v="309683.53000000003"/>
    <s v="1-9-60-90-003"/>
    <s v="3-1-45-12"/>
    <n v="0"/>
    <n v="0"/>
    <x v="827"/>
    <d v="1996-02-06T00:00:00"/>
    <x v="0"/>
  </r>
  <r>
    <n v="241"/>
    <s v="9.1 ELEMENTOS MUSICALES"/>
    <n v="1622"/>
    <s v="PARTITURAS"/>
    <n v="3395"/>
    <s v="USADO"/>
    <m/>
    <s v="MORALES JOSE/VELASQUEZ ARMANDO"/>
    <s v=". SOBERBIA."/>
    <n v="2050"/>
    <m/>
    <s v="DE"/>
    <n v="920075.97"/>
    <n v="920075.97"/>
    <s v="1-9-60-90-003"/>
    <s v="3-1-45-12"/>
    <n v="0"/>
    <n v="0"/>
    <x v="828"/>
    <d v="1996-09-16T00:00:00"/>
    <x v="0"/>
  </r>
  <r>
    <n v="241"/>
    <s v="9.1 ELEMENTOS MUSICALES"/>
    <n v="1622"/>
    <s v="PARTITURAS"/>
    <n v="3396"/>
    <s v="USADO"/>
    <m/>
    <s v="MORALES JOSE/VELASQUEZ ARMANDO"/>
    <s v=". YO TAMBIEN TUVE 20 AÐOS. MOR"/>
    <n v="2051"/>
    <m/>
    <s v="DE"/>
    <n v="920075.97"/>
    <n v="920075.97"/>
    <s v="1-9-60-90-003"/>
    <s v="3-1-45-12"/>
    <n v="0"/>
    <n v="0"/>
    <x v="828"/>
    <d v="1996-09-16T00:00:00"/>
    <x v="0"/>
  </r>
  <r>
    <n v="241"/>
    <s v="9.1 ELEMENTOS MUSICALES"/>
    <n v="1622"/>
    <s v="PARTITURAS"/>
    <n v="3397"/>
    <s v="USADO"/>
    <m/>
    <s v="MORALES JOSE/VELASQUEZ  ARMAND"/>
    <s v="O. CUATRO PREGUNTAS."/>
    <n v="2052"/>
    <m/>
    <s v="DE"/>
    <n v="929552.74"/>
    <n v="929552.74"/>
    <s v="1-9-60-90-003"/>
    <s v="3-1-45-12"/>
    <n v="0"/>
    <n v="0"/>
    <x v="464"/>
    <d v="1996-08-21T00:00:00"/>
    <x v="0"/>
  </r>
  <r>
    <n v="241"/>
    <s v="9.1 ELEMENTOS MUSICALES"/>
    <n v="1622"/>
    <s v="PARTITURAS"/>
    <n v="3398"/>
    <s v="USADO"/>
    <m/>
    <s v="MOZART WOLFGANG. SINFON═A NO. "/>
    <s v="23 EN RE MAYOR."/>
    <n v="2053"/>
    <m/>
    <s v="DE"/>
    <n v="109843.74"/>
    <n v="109843.74"/>
    <s v="1-9-60-90-003"/>
    <s v="3-1-45-12"/>
    <n v="0"/>
    <n v="0"/>
    <x v="829"/>
    <d v="1997-08-25T00:00:00"/>
    <x v="0"/>
  </r>
  <r>
    <n v="241"/>
    <s v="9.1 ELEMENTOS MUSICALES"/>
    <n v="1622"/>
    <s v="PARTITURAS"/>
    <n v="3399"/>
    <s v="USADO"/>
    <m/>
    <s v="PEÐA FELIX/NASSI MAURICIO. SAN"/>
    <s v=" JUAN NO SE PONE VIEJO."/>
    <n v="2054"/>
    <m/>
    <s v="DE"/>
    <n v="1935930.83"/>
    <n v="1935930.83"/>
    <s v="1-9-60-90-003"/>
    <s v="3-1-45-12"/>
    <n v="0"/>
    <n v="0"/>
    <x v="830"/>
    <d v="1997-11-24T00:00:00"/>
    <x v="0"/>
  </r>
  <r>
    <n v="241"/>
    <s v="9.1 ELEMENTOS MUSICALES"/>
    <n v="1622"/>
    <s v="PARTITURAS"/>
    <n v="3400"/>
    <s v="USADO"/>
    <m/>
    <s v="PEÐA FELIX/NASSI MAURICIO. LOS"/>
    <s v=" CAMINOS SIN PAZ."/>
    <n v="2055"/>
    <m/>
    <s v="DE"/>
    <n v="1893079.08"/>
    <n v="1893079.08"/>
    <s v="1-9-60-90-003"/>
    <s v="3-1-45-12"/>
    <n v="0"/>
    <n v="0"/>
    <x v="831"/>
    <d v="1997-11-24T00:00:00"/>
    <x v="0"/>
  </r>
  <r>
    <n v="241"/>
    <s v="9.1 ELEMENTOS MUSICALES"/>
    <n v="1622"/>
    <s v="PARTITURAS"/>
    <n v="3401"/>
    <s v="USADO"/>
    <m/>
    <s v="PEÐA JAIRO DARIO. VILLANCICO N"/>
    <s v="O. 1 VIENE EL SALVADOR."/>
    <n v="2056"/>
    <m/>
    <s v="DE"/>
    <n v="1523057.45"/>
    <n v="1523057.45"/>
    <s v="1-9-60-90-003"/>
    <s v="3-1-45-12"/>
    <n v="0"/>
    <n v="0"/>
    <x v="832"/>
    <d v="1997-03-07T00:00:00"/>
    <x v="0"/>
  </r>
  <r>
    <n v="241"/>
    <s v="9.1 ELEMENTOS MUSICALES"/>
    <n v="1622"/>
    <s v="PARTITURAS"/>
    <n v="3402"/>
    <s v="USADO"/>
    <m/>
    <s v="PEÐALOSA ANTONIO/VELASQUEZ ARM"/>
    <s v="ANDO. TE OLVIDE.."/>
    <n v="2057"/>
    <m/>
    <s v="DE"/>
    <n v="929552.74"/>
    <n v="929552.74"/>
    <s v="1-9-60-90-003"/>
    <s v="3-1-45-12"/>
    <n v="0"/>
    <n v="0"/>
    <x v="464"/>
    <d v="1996-08-09T00:00:00"/>
    <x v="0"/>
  </r>
  <r>
    <n v="241"/>
    <s v="9.1 ELEMENTOS MUSICALES"/>
    <n v="1622"/>
    <s v="PARTITURAS"/>
    <n v="3403"/>
    <s v="USADO"/>
    <m/>
    <s v="PINZON JESUS. CREACIËN VALLENA"/>
    <s v="TA."/>
    <n v="2058"/>
    <m/>
    <s v="DE"/>
    <n v="4024001.69"/>
    <n v="4024001.69"/>
    <s v="1-9-60-90-003"/>
    <s v="3-1-45-12"/>
    <n v="0"/>
    <n v="0"/>
    <x v="833"/>
    <d v="1996-08-09T00:00:00"/>
    <x v="0"/>
  </r>
  <r>
    <n v="241"/>
    <s v="9.1 ELEMENTOS MUSICALES"/>
    <n v="1622"/>
    <s v="PARTITURAS"/>
    <n v="3404"/>
    <s v="USADO"/>
    <m/>
    <s v="PROKOFIEV SERGUEI. CINDERELLA "/>
    <s v="SUITE NO.3 OP. 109-."/>
    <n v="2059"/>
    <m/>
    <s v="DE"/>
    <n v="365164.89"/>
    <n v="365164.89"/>
    <s v="1-9-60-90-003"/>
    <s v="3-1-45-12"/>
    <n v="0"/>
    <n v="0"/>
    <x v="834"/>
    <d v="1996-02-06T00:00:00"/>
    <x v="0"/>
  </r>
  <r>
    <n v="241"/>
    <s v="9.1 ELEMENTOS MUSICALES"/>
    <n v="1622"/>
    <s v="PARTITURAS"/>
    <n v="3405"/>
    <s v="USADO"/>
    <m/>
    <s v="PROKOFIEV SERGUEI. SUITE SCYTH"/>
    <s v="E OP 20 ALA ET LOLLY."/>
    <n v="2060"/>
    <m/>
    <s v="DE"/>
    <n v="93313.01"/>
    <n v="93313.01"/>
    <s v="1-9-60-90-003"/>
    <s v="3-1-45-12"/>
    <n v="0"/>
    <n v="0"/>
    <x v="835"/>
    <d v="1997-07-09T00:00:00"/>
    <x v="0"/>
  </r>
  <r>
    <n v="241"/>
    <s v="9.1 ELEMENTOS MUSICALES"/>
    <n v="1622"/>
    <s v="PARTITURAS"/>
    <n v="3406"/>
    <s v="USADO"/>
    <m/>
    <s v="PULIDO LUIS. TRASLACIËN."/>
    <m/>
    <n v="2061"/>
    <m/>
    <s v="DE"/>
    <n v="5797787.79"/>
    <n v="5797787.79"/>
    <s v="1-9-60-90-003"/>
    <s v="3-1-45-12"/>
    <n v="0"/>
    <n v="0"/>
    <x v="836"/>
    <d v="1997-09-16T00:00:00"/>
    <x v="0"/>
  </r>
  <r>
    <n v="241"/>
    <s v="9.1 ELEMENTOS MUSICALES"/>
    <n v="1622"/>
    <s v="PARTITURAS"/>
    <n v="3407"/>
    <s v="USADO"/>
    <m/>
    <s v="RACHMANINOV. SINFON═A NO. 1 EN"/>
    <s v=" RE MENOR OP 13 S."/>
    <n v="2062"/>
    <m/>
    <s v="DE"/>
    <n v="1095683.1499999999"/>
    <n v="1095683.1499999999"/>
    <s v="1-9-60-90-003"/>
    <s v="3-1-45-12"/>
    <n v="0"/>
    <n v="0"/>
    <x v="837"/>
    <d v="1997-09-16T00:00:00"/>
    <x v="0"/>
  </r>
  <r>
    <n v="241"/>
    <s v="9.1 ELEMENTOS MUSICALES"/>
    <n v="1622"/>
    <s v="PARTITURAS"/>
    <n v="3408"/>
    <s v="USADO"/>
    <m/>
    <s v="SAINT SAENZ CAMILLE. HAVANAISE"/>
    <s v=" OP 83."/>
    <n v="2063"/>
    <m/>
    <s v="DE"/>
    <n v="110851.5"/>
    <n v="110851.5"/>
    <s v="1-9-60-90-003"/>
    <s v="3-1-45-12"/>
    <n v="0"/>
    <n v="0"/>
    <x v="838"/>
    <d v="1997-07-17T00:00:00"/>
    <x v="0"/>
  </r>
  <r>
    <n v="241"/>
    <s v="9.1 ELEMENTOS MUSICALES"/>
    <n v="1622"/>
    <s v="PARTITURAS"/>
    <n v="3409"/>
    <s v="USADO"/>
    <m/>
    <s v="SARMIENTOS JORGE. CONCIERTO PA"/>
    <s v="RA MARIMBA."/>
    <n v="2064"/>
    <m/>
    <s v="DE"/>
    <n v="659604.19999999995"/>
    <n v="659604.19999999995"/>
    <s v="1-9-60-90-003"/>
    <s v="3-1-45-12"/>
    <n v="0"/>
    <n v="0"/>
    <x v="839"/>
    <d v="1997-08-08T00:00:00"/>
    <x v="0"/>
  </r>
  <r>
    <n v="241"/>
    <s v="9.1 ELEMENTOS MUSICALES"/>
    <n v="1622"/>
    <s v="PARTITURAS"/>
    <n v="3410"/>
    <s v="USADO"/>
    <m/>
    <s v="PINZON JESUS. LAS VOCES SILENC"/>
    <s v="IOSAS DE LOS MUERTOS."/>
    <n v="2065"/>
    <m/>
    <s v="DE"/>
    <n v="4828492.76"/>
    <n v="4828492.76"/>
    <s v="1-9-60-90-003"/>
    <s v="3-1-45-12"/>
    <n v="0"/>
    <n v="0"/>
    <x v="840"/>
    <d v="1996-12-10T00:00:00"/>
    <x v="0"/>
  </r>
  <r>
    <n v="241"/>
    <s v="9.1 ELEMENTOS MUSICALES"/>
    <n v="1622"/>
    <s v="PARTITURAS"/>
    <n v="3411"/>
    <s v="USADO"/>
    <m/>
    <s v="PINZON JESUS. TE DEUM POR LA P"/>
    <s v="AZ. PARTITURA GRAL MANUSCRITO."/>
    <n v="2066"/>
    <m/>
    <s v="DE"/>
    <n v="9473341.9199999999"/>
    <n v="9473341.9199999999"/>
    <s v="1-9-60-90-003"/>
    <s v="3-1-45-12"/>
    <n v="0"/>
    <n v="0"/>
    <x v="841"/>
    <d v="1997-08-09T00:00:00"/>
    <x v="0"/>
  </r>
  <r>
    <n v="241"/>
    <s v="9.1 ELEMENTOS MUSICALES"/>
    <n v="1622"/>
    <s v="PARTITURAS"/>
    <n v="3412"/>
    <s v="USADO"/>
    <m/>
    <s v="WAGEMSEIL CHISTHOPK. CONCIERTO"/>
    <s v=" PARA TROMBON."/>
    <n v="2067"/>
    <m/>
    <s v="DE"/>
    <n v="55662.52"/>
    <n v="55662.52"/>
    <s v="1-9-60-90-003"/>
    <s v="3-1-45-12"/>
    <n v="0"/>
    <n v="0"/>
    <x v="842"/>
    <d v="1996-10-23T00:00:00"/>
    <x v="0"/>
  </r>
  <r>
    <n v="241"/>
    <s v="9.1 ELEMENTOS MUSICALES"/>
    <n v="1622"/>
    <s v="PARTITURAS"/>
    <n v="3413"/>
    <s v="USADO"/>
    <m/>
    <s v="WAGNER RICHARD. GLOCKEN UND GR"/>
    <s v="ALSSCENE(PARSIFAL)."/>
    <n v="2068"/>
    <m/>
    <s v="DE"/>
    <n v="116475.08"/>
    <n v="116475.08"/>
    <s v="1-9-60-90-003"/>
    <s v="3-1-45-12"/>
    <n v="0"/>
    <n v="0"/>
    <x v="843"/>
    <d v="1996-03-14T00:00:00"/>
    <x v="0"/>
  </r>
  <r>
    <n v="241"/>
    <s v="9.1 ELEMENTOS MUSICALES"/>
    <n v="1622"/>
    <s v="PARTITURAS"/>
    <n v="3414"/>
    <s v="USADO"/>
    <m/>
    <s v="WAGNER RICHARD. KLINGSORS ZAUB"/>
    <s v="ERGARTER UND DIE(PARSIFAL)."/>
    <n v="2069"/>
    <m/>
    <s v="DE"/>
    <n v="256263.44"/>
    <n v="256263.44"/>
    <s v="1-9-60-90-003"/>
    <s v="3-1-45-12"/>
    <n v="0"/>
    <n v="0"/>
    <x v="844"/>
    <d v="1996-03-14T00:00:00"/>
    <x v="0"/>
  </r>
  <r>
    <n v="241"/>
    <s v="9.1 ELEMENTOS MUSICALES"/>
    <n v="1622"/>
    <s v="PARTITURAS"/>
    <n v="3415"/>
    <s v="USADO"/>
    <m/>
    <s v="WAGNER RICHARD. SONG OF THE RH"/>
    <s v="INEDAUGHTER  (OCASO)."/>
    <n v="2070"/>
    <m/>
    <s v="DE"/>
    <n v="264765.96999999997"/>
    <n v="264765.96999999997"/>
    <s v="1-9-60-90-003"/>
    <s v="3-1-45-12"/>
    <n v="0"/>
    <n v="0"/>
    <x v="845"/>
    <d v="1996-03-14T00:00:00"/>
    <x v="0"/>
  </r>
  <r>
    <n v="241"/>
    <s v="9.1 ELEMENTOS MUSICALES"/>
    <n v="1622"/>
    <s v="PARTITURAS"/>
    <n v="3416"/>
    <s v="USADO"/>
    <m/>
    <s v="WAGNER RICHARD. WERWNAD LUNGSM"/>
    <s v="USIK TRANSFORMACIËN Y FINAL AC"/>
    <n v="2071"/>
    <m/>
    <s v="DE"/>
    <n v="209655.17"/>
    <n v="209655.17"/>
    <s v="1-9-60-90-003"/>
    <s v="3-1-45-12"/>
    <n v="0"/>
    <n v="0"/>
    <x v="846"/>
    <d v="1996-03-14T00:00:00"/>
    <x v="0"/>
  </r>
  <r>
    <n v="241"/>
    <s v="9.1 ELEMENTOS MUSICALES"/>
    <n v="1622"/>
    <s v="PARTITURAS"/>
    <n v="3417"/>
    <s v="USADO"/>
    <m/>
    <s v="WAGNER RICHARD. SIEGFREID┤S RH"/>
    <s v="INE JOURNEY (GOETTERDAEMMERUNG"/>
    <n v="2072"/>
    <m/>
    <s v="DE"/>
    <n v="365164.89"/>
    <n v="365164.89"/>
    <s v="1-9-60-90-003"/>
    <s v="3-1-45-12"/>
    <n v="0"/>
    <n v="0"/>
    <x v="834"/>
    <d v="1996-02-06T00:00:00"/>
    <x v="0"/>
  </r>
  <r>
    <n v="241"/>
    <s v="9.1 ELEMENTOS MUSICALES"/>
    <n v="1622"/>
    <s v="PARTITURAS"/>
    <n v="3418"/>
    <s v="USADO"/>
    <m/>
    <s v="WEINER LEO. SUITE SOBRE TEMAS "/>
    <s v="FOLKLORICOS HUNGAROS OP 32. WE"/>
    <n v="2073"/>
    <m/>
    <s v="DE"/>
    <n v="468524.3"/>
    <n v="468524.3"/>
    <s v="1-9-60-90-003"/>
    <s v="3-1-45-12"/>
    <n v="0"/>
    <n v="0"/>
    <x v="847"/>
    <d v="1996-08-08T00:00:00"/>
    <x v="0"/>
  </r>
  <r>
    <n v="241"/>
    <s v="9.1 ELEMENTOS MUSICALES"/>
    <n v="1622"/>
    <s v="PARTITURAS"/>
    <n v="3419"/>
    <s v="USADO"/>
    <m/>
    <s v="GINASTERRA ALBERTO. CONCIETO P"/>
    <s v="ARA PIANO Y ORQUESTA."/>
    <n v="2074"/>
    <m/>
    <s v="DE"/>
    <n v="2894565.64"/>
    <n v="2894565.64"/>
    <s v="1-9-60-90-003"/>
    <s v="3-1-45-12"/>
    <n v="0"/>
    <n v="0"/>
    <x v="848"/>
    <d v="1997-11-10T00:00:00"/>
    <x v="0"/>
  </r>
  <r>
    <n v="241"/>
    <s v="9.1 ELEMENTOS MUSICALES"/>
    <n v="1622"/>
    <s v="PARTITURAS"/>
    <n v="3420"/>
    <s v="USADO"/>
    <m/>
    <s v="PEÐA JAIRO/ZAMBRANO CESAR AUGU"/>
    <s v="STO. SANTA FE DE  BOGOT┴."/>
    <n v="2075"/>
    <m/>
    <s v="DE"/>
    <n v="480208.35"/>
    <n v="480208.35"/>
    <s v="1-9-60-90-003"/>
    <s v="3-1-45-12"/>
    <n v="0"/>
    <n v="0"/>
    <x v="849"/>
    <d v="1997-12-19T00:00:00"/>
    <x v="0"/>
  </r>
  <r>
    <n v="241"/>
    <s v="9.1 ELEMENTOS MUSICALES"/>
    <n v="1622"/>
    <s v="PARTITURAS"/>
    <n v="3421"/>
    <s v="USADO"/>
    <m/>
    <s v="BOCANEGRA LUIS/ZAMBRANO CESAR."/>
    <s v=" IBAGUE SUEÐO ENCANTADO. LUIS"/>
    <n v="2076"/>
    <m/>
    <s v="DE"/>
    <n v="480208.35"/>
    <n v="480208.35"/>
    <s v="1-9-60-90-003"/>
    <s v="3-1-45-12"/>
    <n v="0"/>
    <n v="0"/>
    <x v="849"/>
    <d v="1997-12-19T00:00:00"/>
    <x v="0"/>
  </r>
  <r>
    <n v="241"/>
    <s v="9.1 ELEMENTOS MUSICALES"/>
    <n v="1622"/>
    <s v="PARTITURAS"/>
    <n v="3422"/>
    <s v="USADO"/>
    <m/>
    <s v="BORDA GERMAN. TRES MICROESTRUC"/>
    <s v="TURAS Y TOCATA, (VIOLIN, CHELL"/>
    <n v="2077"/>
    <m/>
    <s v="DE"/>
    <n v="1372023.85"/>
    <n v="1372023.85"/>
    <s v="1-9-60-90-003"/>
    <s v="3-1-45-12"/>
    <n v="0"/>
    <n v="0"/>
    <x v="850"/>
    <d v="1997-12-29T00:00:00"/>
    <x v="0"/>
  </r>
  <r>
    <n v="241"/>
    <s v="9.1 ELEMENTOS MUSICALES"/>
    <n v="1622"/>
    <s v="PARTITURAS"/>
    <n v="3423"/>
    <s v="USADO"/>
    <m/>
    <s v="BORDA GERMAN. CUARTETO DEL OLV"/>
    <s v="IDO 1997(VIOLINI,II,VIOLA, CHE"/>
    <n v="2078"/>
    <m/>
    <s v="DE"/>
    <n v="1372023.85"/>
    <n v="1372023.85"/>
    <s v="1-9-60-90-003"/>
    <s v="3-1-45-12"/>
    <n v="0"/>
    <n v="0"/>
    <x v="850"/>
    <d v="1997-12-29T00:00:00"/>
    <x v="0"/>
  </r>
  <r>
    <n v="241"/>
    <s v="9.1 ELEMENTOS MUSICALES"/>
    <n v="1622"/>
    <s v="PARTITURAS"/>
    <n v="3424"/>
    <s v="USADO"/>
    <m/>
    <s v="BORDA GERMAN. ORIGEN DE LOS TI"/>
    <s v="EMPOS VERSIËN I,II,IIIY IV(VIL"/>
    <n v="2079"/>
    <m/>
    <s v="DE"/>
    <n v="1372023.85"/>
    <n v="1372023.85"/>
    <s v="1-9-60-90-003"/>
    <s v="3-1-45-12"/>
    <n v="0"/>
    <n v="0"/>
    <x v="850"/>
    <d v="1997-12-29T00:00:00"/>
    <x v="0"/>
  </r>
  <r>
    <n v="241"/>
    <s v="9.1 ELEMENTOS MUSICALES"/>
    <n v="1622"/>
    <s v="PARTITURAS"/>
    <n v="3425"/>
    <s v="USADO"/>
    <m/>
    <s v="BORDA GERMAN. CONCIERTO PARA V"/>
    <s v="IOLIN Y ORQUESTA DE CUERDAS.BO"/>
    <n v="2080"/>
    <m/>
    <s v="DE"/>
    <n v="1584687.57"/>
    <n v="1584687.57"/>
    <s v="1-9-60-90-003"/>
    <s v="3-1-45-12"/>
    <n v="0"/>
    <n v="0"/>
    <x v="851"/>
    <d v="1997-12-29T00:00:00"/>
    <x v="0"/>
  </r>
  <r>
    <n v="241"/>
    <s v="9.1 ELEMENTOS MUSICALES"/>
    <n v="1622"/>
    <s v="PARTITURAS"/>
    <n v="3426"/>
    <s v="USADO"/>
    <m/>
    <s v="PEÐA FELIX  EDUARDO. BAJO LAS "/>
    <s v="FRONDAS."/>
    <n v="2081"/>
    <m/>
    <s v="DE"/>
    <n v="1339849.9099999999"/>
    <n v="1339849.9099999999"/>
    <s v="1-9-60-90-003"/>
    <s v="3-1-45-12"/>
    <n v="0"/>
    <n v="0"/>
    <x v="852"/>
    <d v="1998-02-24T00:00:00"/>
    <x v="0"/>
  </r>
  <r>
    <n v="241"/>
    <s v="9.1 ELEMENTOS MUSICALES"/>
    <n v="1622"/>
    <s v="PARTITURAS"/>
    <n v="3427"/>
    <s v="USADO"/>
    <m/>
    <s v="BACH JOHANN SEBASTIAN. EASTER "/>
    <s v="ORATORIO BWV 249."/>
    <n v="2082"/>
    <m/>
    <s v="DE"/>
    <n v="434455.91"/>
    <n v="434455.91"/>
    <s v="1-9-60-90-003"/>
    <s v="3-1-45-12"/>
    <n v="0"/>
    <n v="0"/>
    <x v="853"/>
    <d v="1998-03-20T00:00:00"/>
    <x v="0"/>
  </r>
  <r>
    <n v="241"/>
    <s v="9.1 ELEMENTOS MUSICALES"/>
    <n v="1622"/>
    <s v="PARTITURAS"/>
    <n v="3428"/>
    <s v="USADO"/>
    <m/>
    <s v="SINFONIA NO. 2 OP 52 A"/>
    <m/>
    <n v="2083"/>
    <m/>
    <s v="DE"/>
    <n v="271536.89"/>
    <n v="271536.89"/>
    <s v="1-9-60-90-003"/>
    <s v="3-1-45-12"/>
    <n v="0"/>
    <n v="0"/>
    <x v="854"/>
    <d v="1998-03-20T00:00:00"/>
    <x v="0"/>
  </r>
  <r>
    <n v="241"/>
    <s v="9.1 ELEMENTOS MUSICALES"/>
    <n v="1622"/>
    <s v="PARTITURAS"/>
    <n v="3429"/>
    <s v="USADO"/>
    <m/>
    <s v="CWDRY PETER. THE LANDS OF PROP"/>
    <s v="HETS."/>
    <n v="2084"/>
    <m/>
    <s v="DE"/>
    <n v="356851"/>
    <n v="356851"/>
    <s v="1-9-60-90-003"/>
    <s v="3-1-45-12"/>
    <n v="0"/>
    <n v="0"/>
    <x v="855"/>
    <d v="1998-04-30T00:00:00"/>
    <x v="0"/>
  </r>
  <r>
    <n v="241"/>
    <s v="9.1 ELEMENTOS MUSICALES"/>
    <n v="1622"/>
    <s v="PARTITURAS"/>
    <n v="3430"/>
    <s v="USADO"/>
    <m/>
    <s v="GRIEG EDWARD. PEER GYNT NO. 2."/>
    <s v="  OP 55 SUITE."/>
    <n v="2085"/>
    <m/>
    <s v="DE"/>
    <n v="247366.94"/>
    <n v="247366.94"/>
    <s v="1-9-60-90-003"/>
    <s v="3-1-45-12"/>
    <n v="0"/>
    <n v="0"/>
    <x v="856"/>
    <d v="1996-12-23T00:00:00"/>
    <x v="0"/>
  </r>
  <r>
    <n v="241"/>
    <s v="9.1 ELEMENTOS MUSICALES"/>
    <n v="1622"/>
    <s v="PARTITURAS"/>
    <n v="3431"/>
    <s v="USADO"/>
    <m/>
    <s v="BRICEÐO ARNULFO/VELASQUEZ  ARM"/>
    <s v="ANDO. CANTA LLANO. BRICEÐO ARN"/>
    <n v="2086"/>
    <m/>
    <s v="DE"/>
    <n v="956228.63"/>
    <n v="956228.63"/>
    <s v="1-9-60-90-003"/>
    <s v="3-1-45-12"/>
    <n v="0"/>
    <n v="0"/>
    <x v="818"/>
    <d v="1996-06-13T00:00:00"/>
    <x v="0"/>
  </r>
  <r>
    <n v="241"/>
    <s v="9.1 ELEMENTOS MUSICALES"/>
    <n v="1622"/>
    <s v="PARTITURAS"/>
    <n v="3432"/>
    <s v="USADO"/>
    <m/>
    <s v="HAYDN. CONCIERTO PARA VIOLIN E"/>
    <s v="N DO MAYOR."/>
    <n v="2087"/>
    <m/>
    <s v="DE"/>
    <n v="60051.040000000001"/>
    <n v="60051.040000000001"/>
    <s v="1-9-60-90-003"/>
    <s v="3-1-45-12"/>
    <n v="0"/>
    <n v="0"/>
    <x v="857"/>
    <d v="1998-07-15T00:00:00"/>
    <x v="0"/>
  </r>
  <r>
    <n v="241"/>
    <s v="9.1 ELEMENTOS MUSICALES"/>
    <n v="1622"/>
    <s v="PARTITURAS"/>
    <n v="3433"/>
    <s v="USADO"/>
    <m/>
    <s v="PEÐA DARIO.ANDANZAS- SUITTE."/>
    <m/>
    <n v="2088"/>
    <m/>
    <s v="DE"/>
    <n v="4821344.43"/>
    <n v="4821344.43"/>
    <s v="1-9-60-90-003"/>
    <s v="3-1-45-12"/>
    <n v="0"/>
    <n v="0"/>
    <x v="858"/>
    <d v="1998-07-24T00:00:00"/>
    <x v="0"/>
  </r>
  <r>
    <n v="241"/>
    <s v="9.1 ELEMENTOS MUSICALES"/>
    <n v="1622"/>
    <s v="PARTITURAS"/>
    <n v="3434"/>
    <s v="USADO"/>
    <m/>
    <s v="FRANCAIX. CUADRUPLE CONCIERTO "/>
    <s v="PARA FLAUTA,CLARINETE,FAGOT,OB"/>
    <n v="2089"/>
    <m/>
    <s v="DE"/>
    <n v="111469.49"/>
    <n v="111469.49"/>
    <s v="1-9-60-90-003"/>
    <s v="3-1-45-12"/>
    <n v="0"/>
    <n v="0"/>
    <x v="859"/>
    <d v="1998-07-24T00:00:00"/>
    <x v="0"/>
  </r>
  <r>
    <n v="241"/>
    <s v="9.1 ELEMENTOS MUSICALES"/>
    <n v="1622"/>
    <s v="PARTITURAS"/>
    <n v="3435"/>
    <s v="USADO"/>
    <m/>
    <s v="VERDI. LA FUERZA DEL DESTINO. "/>
    <s v="OBERTURA.. SCORE Y PAR"/>
    <n v="2090"/>
    <m/>
    <s v="DE"/>
    <n v="153532.04999999999"/>
    <n v="153532.04999999999"/>
    <s v="1-9-60-90-003"/>
    <s v="3-1-45-12"/>
    <n v="0"/>
    <n v="0"/>
    <x v="860"/>
    <d v="1998-08-14T00:00:00"/>
    <x v="0"/>
  </r>
  <r>
    <n v="241"/>
    <s v="9.1 ELEMENTOS MUSICALES"/>
    <n v="1622"/>
    <s v="PARTITURAS"/>
    <n v="3436"/>
    <s v="USADO"/>
    <m/>
    <s v="ROSSINI. VARIACIONES PARA CLAR"/>
    <s v="INETE Y PEQUEÐA ORQUESTA"/>
    <n v="2091"/>
    <m/>
    <s v="DE"/>
    <n v="87731.75"/>
    <n v="87731.75"/>
    <s v="1-9-60-90-003"/>
    <s v="3-1-45-12"/>
    <n v="0"/>
    <n v="0"/>
    <x v="861"/>
    <d v="1998-08-14T00:00:00"/>
    <x v="0"/>
  </r>
  <r>
    <n v="241"/>
    <s v="9.1 ELEMENTOS MUSICALES"/>
    <n v="1622"/>
    <s v="PARTITURAS"/>
    <n v="3437"/>
    <s v="USADO"/>
    <m/>
    <s v="VERDI.  LA DONNA E┤MOBILE SCOR"/>
    <s v="E Y PARTES-MAT. IMPRES"/>
    <n v="2092"/>
    <m/>
    <s v="DE"/>
    <n v="59219.32"/>
    <n v="59219.32"/>
    <s v="1-9-60-90-003"/>
    <s v="3-1-45-12"/>
    <n v="0"/>
    <n v="0"/>
    <x v="862"/>
    <d v="1998-08-14T00:00:00"/>
    <x v="0"/>
  </r>
  <r>
    <n v="241"/>
    <s v="9.1 ELEMENTOS MUSICALES"/>
    <n v="1622"/>
    <s v="PARTITURAS"/>
    <n v="3438"/>
    <s v="USADO"/>
    <m/>
    <s v="MASCAGNI. INTERMEZZO SINFËNICO"/>
    <s v="(CABALLERIA RUSTICANA)-"/>
    <n v="2093"/>
    <m/>
    <s v="DE"/>
    <n v="6579.77"/>
    <n v="6579.77"/>
    <s v="1-9-60-90-003"/>
    <s v="3-1-45-12"/>
    <n v="0"/>
    <n v="0"/>
    <x v="863"/>
    <d v="1998-08-14T00:00:00"/>
    <x v="0"/>
  </r>
  <r>
    <n v="241"/>
    <s v="9.1 ELEMENTOS MUSICALES"/>
    <n v="1622"/>
    <s v="PARTITURAS"/>
    <n v="3439"/>
    <s v="USADO"/>
    <m/>
    <s v="ROSSINI. LANGUIR PER UNA BELLA"/>
    <s v="(LA ITALIANA EN ARGEL)"/>
    <n v="2094"/>
    <m/>
    <s v="DE"/>
    <n v="98701.67"/>
    <n v="98701.67"/>
    <s v="1-9-60-90-003"/>
    <s v="3-1-45-12"/>
    <n v="0"/>
    <n v="0"/>
    <x v="864"/>
    <d v="1998-08-14T00:00:00"/>
    <x v="0"/>
  </r>
  <r>
    <n v="241"/>
    <s v="9.1 ELEMENTOS MUSICALES"/>
    <n v="1622"/>
    <s v="PARTITURAS"/>
    <n v="3440"/>
    <s v="USADO"/>
    <m/>
    <s v="DONIZETTI. COM┤E GENTIL-(DON P"/>
    <s v="ASCUALE) -SCORE Y PAR"/>
    <n v="2095"/>
    <m/>
    <s v="DE"/>
    <n v="65799.100000000006"/>
    <n v="65799.100000000006"/>
    <s v="1-9-60-90-003"/>
    <s v="3-1-45-12"/>
    <n v="0"/>
    <n v="0"/>
    <x v="865"/>
    <d v="1998-08-14T00:00:00"/>
    <x v="0"/>
  </r>
  <r>
    <n v="241"/>
    <s v="9.1 ELEMENTOS MUSICALES"/>
    <n v="1622"/>
    <s v="PARTITURAS"/>
    <n v="3441"/>
    <s v="USADO"/>
    <m/>
    <s v="CAMARGO S JORGE/VELASQUEZ. CHA"/>
    <s v="TICA LINDA.BAMBUCO"/>
    <n v="2096"/>
    <m/>
    <s v="DE"/>
    <n v="28764.13"/>
    <n v="28764.13"/>
    <s v="1-9-60-90-003"/>
    <s v="3-1-45-12"/>
    <n v="0"/>
    <n v="0"/>
    <x v="866"/>
    <d v="1998-08-14T00:00:00"/>
    <x v="0"/>
  </r>
  <r>
    <n v="241"/>
    <s v="9.1 ELEMENTOS MUSICALES"/>
    <n v="1622"/>
    <s v="PARTITURAS"/>
    <n v="3442"/>
    <s v="USADO"/>
    <m/>
    <s v="CRISTANCHO FRANCISCO. PA┤QUE M"/>
    <s v="E MIRO.BCO-PARTE V"/>
    <n v="2097"/>
    <m/>
    <s v="DE"/>
    <n v="28764.13"/>
    <n v="28764.13"/>
    <s v="1-9-60-90-003"/>
    <s v="3-1-45-12"/>
    <n v="0"/>
    <n v="0"/>
    <x v="866"/>
    <d v="1998-08-14T00:00:00"/>
    <x v="0"/>
  </r>
  <r>
    <n v="241"/>
    <s v="9.1 ELEMENTOS MUSICALES"/>
    <n v="1622"/>
    <s v="PARTITURAS"/>
    <n v="3443"/>
    <s v="USADO"/>
    <m/>
    <s v="CAMARGO S JORGE/VELASQUEZ. CHA"/>
    <s v="TICA LINDA .BCO--PAR"/>
    <n v="2098"/>
    <m/>
    <s v="DE"/>
    <n v="28764.13"/>
    <n v="28764.13"/>
    <s v="1-9-60-90-003"/>
    <s v="3-1-45-12"/>
    <n v="0"/>
    <n v="0"/>
    <x v="866"/>
    <d v="1998-08-14T00:00:00"/>
    <x v="0"/>
  </r>
  <r>
    <n v="241"/>
    <s v="9.1 ELEMENTOS MUSICALES"/>
    <n v="1622"/>
    <s v="PARTITURAS"/>
    <n v="3444"/>
    <s v="USADO"/>
    <m/>
    <s v="LARA ADOLFO.QUIRPA.-PARTITURA "/>
    <s v="RECOPILACIËN"/>
    <n v="2099"/>
    <m/>
    <s v="DE"/>
    <n v="2991773.92"/>
    <n v="2991773.92"/>
    <s v="1-9-60-90-003"/>
    <s v="3-1-45-12"/>
    <n v="0"/>
    <n v="0"/>
    <x v="867"/>
    <d v="1998-09-29T00:00:00"/>
    <x v="0"/>
  </r>
  <r>
    <n v="241"/>
    <s v="9.1 ELEMENTOS MUSICALES"/>
    <n v="1622"/>
    <s v="PARTITURAS"/>
    <n v="3445"/>
    <s v="USADO"/>
    <m/>
    <s v="HAYDEN.  VIOLIN CONCERTO.PARTE"/>
    <s v=" CEMBALLO"/>
    <n v="2100"/>
    <m/>
    <s v="DE"/>
    <n v="53632.04"/>
    <n v="53632.04"/>
    <s v="1-9-60-90-003"/>
    <s v="3-1-45-12"/>
    <n v="0"/>
    <n v="0"/>
    <x v="868"/>
    <d v="1998-10-06T00:00:00"/>
    <x v="0"/>
  </r>
  <r>
    <n v="241"/>
    <s v="9.1 ELEMENTOS MUSICALES"/>
    <n v="1622"/>
    <s v="PARTITURAS"/>
    <n v="3446"/>
    <s v="USADO"/>
    <m/>
    <s v="STRAUSS BASSTHOM. R. CABALLERO"/>
    <s v=" DE LA ROSA"/>
    <n v="2101"/>
    <m/>
    <s v="DE"/>
    <n v="21452.799999999999"/>
    <n v="21452.799999999999"/>
    <s v="1-9-60-90-003"/>
    <s v="3-1-45-12"/>
    <n v="0"/>
    <n v="0"/>
    <x v="869"/>
    <d v="1998-10-06T00:00:00"/>
    <x v="0"/>
  </r>
  <r>
    <n v="241"/>
    <s v="9.1 ELEMENTOS MUSICALES"/>
    <n v="1622"/>
    <s v="PARTITURAS"/>
    <n v="3447"/>
    <s v="USADO"/>
    <m/>
    <s v="ROMERO ALDEMARO. FUGA CON PAJA"/>
    <s v="RILLO."/>
    <n v="2102"/>
    <m/>
    <s v="DE"/>
    <n v="321792.25"/>
    <n v="321792.25"/>
    <s v="1-9-60-90-003"/>
    <s v="3-1-45-12"/>
    <n v="0"/>
    <n v="0"/>
    <x v="870"/>
    <d v="1998-10-06T00:00:00"/>
    <x v="0"/>
  </r>
  <r>
    <n v="241"/>
    <s v="9.1 ELEMENTOS MUSICALES"/>
    <n v="1622"/>
    <s v="PARTITURAS"/>
    <n v="3448"/>
    <s v="USADO"/>
    <m/>
    <s v="PEÐA JAIRO. VENADILLO TIERRA G"/>
    <s v="RATA- DANZA BAMB."/>
    <n v="2103"/>
    <m/>
    <s v="DE"/>
    <n v="1787734.64"/>
    <n v="1787734.64"/>
    <s v="1-9-60-90-003"/>
    <s v="3-1-45-12"/>
    <n v="0"/>
    <n v="0"/>
    <x v="871"/>
    <d v="1998-10-26T00:00:00"/>
    <x v="0"/>
  </r>
  <r>
    <n v="241"/>
    <s v="9.1 ELEMENTOS MUSICALES"/>
    <n v="1622"/>
    <s v="PARTITURAS"/>
    <n v="3449"/>
    <s v="USADO"/>
    <m/>
    <s v="PEÐA JAIRO/NASSI MAURICIO. VIL"/>
    <s v="LANCICO NO. 2  DUERMETE NIÐITO"/>
    <n v="2104"/>
    <m/>
    <s v="DE"/>
    <n v="1787734.64"/>
    <n v="1787734.64"/>
    <s v="1-9-60-90-003"/>
    <s v="3-1-45-12"/>
    <n v="0"/>
    <n v="0"/>
    <x v="871"/>
    <d v="1998-10-26T00:00:00"/>
    <x v="0"/>
  </r>
  <r>
    <n v="241"/>
    <s v="9.1 ELEMENTOS MUSICALES"/>
    <n v="1622"/>
    <s v="PARTITURAS"/>
    <n v="3450"/>
    <s v="USADO"/>
    <m/>
    <s v="SARASATE PABLO. FANTASIA CARME"/>
    <s v="N OP 25."/>
    <n v="2105"/>
    <m/>
    <s v="DE"/>
    <n v="283653.90000000002"/>
    <n v="283653.90000000002"/>
    <s v="1-9-60-90-003"/>
    <s v="3-1-45-12"/>
    <n v="0"/>
    <n v="0"/>
    <x v="872"/>
    <d v="1998-10-27T00:00:00"/>
    <x v="0"/>
  </r>
  <r>
    <n v="241"/>
    <s v="9.1 ELEMENTOS MUSICALES"/>
    <n v="1622"/>
    <s v="PARTITURAS"/>
    <n v="3451"/>
    <s v="USADO"/>
    <m/>
    <s v="BARTOK BELA. CONCIERTO FOR VIO"/>
    <s v="LIN AND ORQCHESTRA."/>
    <n v="2106"/>
    <m/>
    <s v="DE"/>
    <n v="542061.97"/>
    <n v="542061.97"/>
    <s v="1-9-60-90-003"/>
    <s v="3-1-45-12"/>
    <n v="0"/>
    <n v="0"/>
    <x v="873"/>
    <d v="1998-11-17T00:00:00"/>
    <x v="0"/>
  </r>
  <r>
    <n v="241"/>
    <s v="9.1 ELEMENTOS MUSICALES"/>
    <n v="1622"/>
    <s v="PARTITURAS"/>
    <n v="3452"/>
    <s v="USADO"/>
    <m/>
    <s v="THE BEATLES  MICHELLE. (COPIA "/>
    <s v="SCORE GUIËN DIRECTOR)"/>
    <n v="2107"/>
    <m/>
    <s v="DE"/>
    <n v="130538.66"/>
    <n v="130538.66"/>
    <s v="1-9-60-90-003"/>
    <s v="3-1-45-12"/>
    <n v="0"/>
    <n v="0"/>
    <x v="874"/>
    <d v="1998-12-15T00:00:00"/>
    <x v="0"/>
  </r>
  <r>
    <n v="241"/>
    <s v="9.1 ELEMENTOS MUSICALES"/>
    <n v="1622"/>
    <s v="PARTITURAS"/>
    <n v="3453"/>
    <s v="USADO"/>
    <m/>
    <s v="THE BEATLES. YESTERDAY.( COPIA"/>
    <s v=" SCORE DIRECTOR)"/>
    <n v="2108"/>
    <m/>
    <s v="DE"/>
    <n v="130538.66"/>
    <n v="130538.66"/>
    <s v="1-9-60-90-003"/>
    <s v="3-1-45-12"/>
    <n v="0"/>
    <n v="0"/>
    <x v="874"/>
    <d v="1998-12-15T00:00:00"/>
    <x v="0"/>
  </r>
  <r>
    <n v="241"/>
    <s v="9.1 ELEMENTOS MUSICALES"/>
    <n v="1622"/>
    <s v="PARTITURAS"/>
    <n v="3454"/>
    <s v="USADO"/>
    <m/>
    <s v="THE BEATLES  LETT  BE.(COPIA S"/>
    <s v="CORE GUIËN DIRECTOR)"/>
    <n v="2109"/>
    <m/>
    <s v="DE"/>
    <n v="261077.3"/>
    <n v="261077.3"/>
    <s v="1-9-60-90-003"/>
    <s v="3-1-45-12"/>
    <n v="0"/>
    <n v="0"/>
    <x v="875"/>
    <d v="1998-12-15T00:00:00"/>
    <x v="0"/>
  </r>
  <r>
    <n v="241"/>
    <s v="9.1 ELEMENTOS MUSICALES"/>
    <n v="1622"/>
    <s v="PARTITURAS"/>
    <n v="3455"/>
    <s v="USADO"/>
    <m/>
    <s v="THE BEATLES. WITH A LITLE HELP"/>
    <s v=".(COPIA SCORE GUËN DIRECTOR)"/>
    <n v="2110"/>
    <m/>
    <s v="DE"/>
    <n v="49842.01"/>
    <n v="49842.01"/>
    <s v="1-9-60-90-003"/>
    <s v="3-1-45-12"/>
    <n v="0"/>
    <n v="0"/>
    <x v="876"/>
    <d v="1998-12-15T00:00:00"/>
    <x v="0"/>
  </r>
  <r>
    <n v="241"/>
    <s v="9.1 ELEMENTOS MUSICALES"/>
    <n v="1622"/>
    <s v="PARTITURAS"/>
    <n v="3456"/>
    <s v="USADO"/>
    <m/>
    <s v="THE BEATLES. FOOL ON THE HILL "/>
    <s v="(COPIA SCORE GUION DIRECTOR)"/>
    <n v="2111"/>
    <m/>
    <s v="DE"/>
    <n v="56962.3"/>
    <n v="56962.3"/>
    <s v="1-9-60-90-003"/>
    <s v="3-1-45-12"/>
    <n v="0"/>
    <n v="0"/>
    <x v="877"/>
    <d v="1998-12-15T00:00:00"/>
    <x v="0"/>
  </r>
  <r>
    <n v="241"/>
    <s v="9.1 ELEMENTOS MUSICALES"/>
    <n v="1622"/>
    <s v="PARTITURAS"/>
    <n v="3457"/>
    <s v="USADO"/>
    <m/>
    <s v="THE BEATLES. ELEONOR RIGBBY(CO"/>
    <s v="PIA SCORE GUIËN DIRECTOR)"/>
    <n v="2112"/>
    <m/>
    <s v="DE"/>
    <n v="64082.57"/>
    <n v="64082.57"/>
    <s v="1-9-60-90-003"/>
    <s v="3-1-45-12"/>
    <n v="0"/>
    <n v="0"/>
    <x v="878"/>
    <d v="1998-12-15T00:00:00"/>
    <x v="0"/>
  </r>
  <r>
    <n v="241"/>
    <s v="9.1 ELEMENTOS MUSICALES"/>
    <n v="1622"/>
    <s v="PARTITURAS"/>
    <n v="3458"/>
    <s v="USADO"/>
    <m/>
    <s v="THE BEATLES. HEY  JUDE.(COPIA "/>
    <s v="SCORE GUIËN DIRECTOR)"/>
    <n v="2113"/>
    <m/>
    <s v="DE"/>
    <n v="78323.19"/>
    <n v="78323.19"/>
    <s v="1-9-60-90-003"/>
    <s v="3-1-45-12"/>
    <n v="0"/>
    <n v="0"/>
    <x v="879"/>
    <d v="1998-12-15T00:00:00"/>
    <x v="0"/>
  </r>
  <r>
    <n v="241"/>
    <s v="9.1 ELEMENTOS MUSICALES"/>
    <n v="1622"/>
    <s v="PARTITURAS"/>
    <n v="3459"/>
    <s v="USADO"/>
    <m/>
    <s v="THE BEATLES. YELLOW SUBMARINE("/>
    <s v="COPIA SCORE GUIËN DIRECTOR)"/>
    <n v="2114"/>
    <m/>
    <s v="DE"/>
    <n v="156646.37"/>
    <n v="156646.37"/>
    <s v="1-9-60-90-003"/>
    <s v="3-1-45-12"/>
    <n v="0"/>
    <n v="0"/>
    <x v="880"/>
    <d v="1998-12-15T00:00:00"/>
    <x v="0"/>
  </r>
  <r>
    <n v="241"/>
    <s v="9.1 ELEMENTOS MUSICALES"/>
    <n v="1622"/>
    <s v="PARTITURAS"/>
    <n v="3460"/>
    <s v="USADO"/>
    <m/>
    <s v="ELGAR.  CONCIERTO PARA VIOLONC"/>
    <s v="HELLO(VIOLA) ORQ ."/>
    <n v="2116"/>
    <m/>
    <s v="DE"/>
    <n v="371290"/>
    <n v="371290"/>
    <s v="1-9-60-90-003"/>
    <s v="3-1-45-12"/>
    <n v="0"/>
    <n v="0"/>
    <x v="881"/>
    <d v="1999-03-24T00:00:00"/>
    <x v="0"/>
  </r>
  <r>
    <n v="241"/>
    <s v="9.1 ELEMENTOS MUSICALES"/>
    <n v="1622"/>
    <s v="PARTITURAS"/>
    <n v="3461"/>
    <s v="USADO"/>
    <m/>
    <s v="BACH. PASIËN SEG┌N SAN JUAN BW"/>
    <s v=" 245.  ED ALEMAN"/>
    <n v="2117"/>
    <m/>
    <s v="DE"/>
    <n v="1203837.26"/>
    <n v="1203837.26"/>
    <s v="1-9-60-90-003"/>
    <s v="3-1-45-12"/>
    <n v="0"/>
    <n v="0"/>
    <x v="882"/>
    <d v="1999-03-24T00:00:00"/>
    <x v="0"/>
  </r>
  <r>
    <n v="241"/>
    <s v="9.1 ELEMENTOS MUSICALES"/>
    <n v="1622"/>
    <s v="PARTITURAS"/>
    <n v="3462"/>
    <s v="USADO"/>
    <m/>
    <s v="URIBE LUIS. TIERRA ANTIOQUEÐA."/>
    <s v="PEQUEÐA SUIETE. PARTES"/>
    <n v="2118"/>
    <m/>
    <s v="DE"/>
    <n v="767062.66"/>
    <n v="767062.66"/>
    <s v="1-9-60-90-003"/>
    <s v="3-1-45-12"/>
    <n v="0"/>
    <n v="0"/>
    <x v="883"/>
    <d v="1999-04-21T00:00:00"/>
    <x v="0"/>
  </r>
  <r>
    <n v="241"/>
    <s v="9.1 ELEMENTOS MUSICALES"/>
    <n v="1622"/>
    <s v="PARTITURAS"/>
    <n v="3463"/>
    <s v="USADO"/>
    <m/>
    <s v="MOZART. CONCIERTO PARA OBOE."/>
    <m/>
    <n v="2119"/>
    <m/>
    <s v="DE"/>
    <n v="80500"/>
    <n v="80500"/>
    <s v="1-9-60-90-003"/>
    <s v="3-1-45-12"/>
    <n v="0"/>
    <n v="0"/>
    <x v="884"/>
    <d v="1999-04-21T00:00:00"/>
    <x v="0"/>
  </r>
  <r>
    <n v="241"/>
    <s v="9.1 ELEMENTOS MUSICALES"/>
    <n v="1622"/>
    <s v="PARTITURAS"/>
    <n v="3464"/>
    <s v="USADO"/>
    <m/>
    <s v="BRUCKNER ANTON. SINFONIA NO.2 "/>
    <s v=" SCORE Y PARTES."/>
    <n v="2120"/>
    <m/>
    <s v="DE"/>
    <n v="614045"/>
    <n v="614045"/>
    <s v="1-9-60-90-003"/>
    <s v="3-1-45-12"/>
    <n v="0"/>
    <n v="0"/>
    <x v="885"/>
    <d v="1999-07-15T00:00:00"/>
    <x v="0"/>
  </r>
  <r>
    <n v="241"/>
    <s v="9.1 ELEMENTOS MUSICALES"/>
    <n v="1622"/>
    <s v="PARTITURAS"/>
    <n v="3465"/>
    <s v="USADO"/>
    <m/>
    <s v="SAINT SAENZ CAMILLE. ODELETTE."/>
    <s v=" OPUS 162 FLAUTA Y ORQUESTA.LA"/>
    <n v="2121"/>
    <m/>
    <s v="DE"/>
    <n v="277891"/>
    <n v="277891"/>
    <s v="1-9-60-90-003"/>
    <s v="3-1-45-12"/>
    <n v="0"/>
    <n v="0"/>
    <x v="886"/>
    <d v="1999-07-23T00:00:00"/>
    <x v="0"/>
  </r>
  <r>
    <n v="241"/>
    <s v="9.1 ELEMENTOS MUSICALES"/>
    <n v="1622"/>
    <s v="PARTITURAS"/>
    <n v="3466"/>
    <s v="USADO"/>
    <m/>
    <s v="DVORAK A.-CONCIERTO PARA PIANO"/>
    <s v=" Y ORQUESTA-O.C. M"/>
    <n v="2122"/>
    <m/>
    <s v="DE"/>
    <n v="400871"/>
    <n v="400871"/>
    <s v="1-9-60-90-003"/>
    <s v="3-1-45-12"/>
    <n v="0"/>
    <n v="0"/>
    <x v="887"/>
    <d v="1999-08-12T00:00:00"/>
    <x v="0"/>
  </r>
  <r>
    <n v="241"/>
    <s v="9.1 ELEMENTOS MUSICALES"/>
    <n v="1622"/>
    <s v="PARTITURAS"/>
    <n v="3467"/>
    <s v="USADO"/>
    <m/>
    <s v="JAN NOVAK-CHORAE-SCORE MOV. I-"/>
    <s v="II-MANUSCRITO"/>
    <n v="2123"/>
    <m/>
    <s v="DE"/>
    <n v="198000"/>
    <n v="198000"/>
    <s v="1-9-60-90-003"/>
    <s v="3-1-45-12"/>
    <n v="0"/>
    <n v="0"/>
    <x v="888"/>
    <d v="1999-09-07T00:00:00"/>
    <x v="0"/>
  </r>
  <r>
    <n v="241"/>
    <s v="9.1 ELEMENTOS MUSICALES"/>
    <n v="1622"/>
    <s v="PARTITURAS"/>
    <n v="3468"/>
    <s v="USADO"/>
    <m/>
    <s v="H.VILLALOBOS-CHOROS NO.6-PARTE"/>
    <s v="S MANUSCRITAS COMA"/>
    <n v="2124"/>
    <m/>
    <s v="DE"/>
    <n v="1306688.01"/>
    <n v="1306688.01"/>
    <s v="1-9-60-90-003"/>
    <s v="3-1-45-12"/>
    <n v="0"/>
    <n v="0"/>
    <x v="889"/>
    <d v="1999-09-07T00:00:00"/>
    <x v="0"/>
  </r>
  <r>
    <n v="225"/>
    <s v="4.2 EQUIPO DE COMPUTACION"/>
    <n v="1204"/>
    <s v="COMPUTADOR (Monitor, teclado,mouse)"/>
    <n v="3469"/>
    <s v="INSERVIBLE"/>
    <m/>
    <s v="COMPUTADOR  MARCA DELL  MODELO"/>
    <s v=" OPTIPLEX 745"/>
    <n v="2134"/>
    <m/>
    <s v="DE"/>
    <n v="4977560"/>
    <n v="4977560"/>
    <s v="1-6-37-10-002-001"/>
    <s v="1-6-37-10"/>
    <n v="4977560"/>
    <n v="4532917.4645129712"/>
    <x v="890"/>
    <d v="2007-10-24T00:00:00"/>
    <x v="3"/>
  </r>
  <r>
    <n v="225"/>
    <s v="4.2 EQUIPO DE COMPUTACION"/>
    <n v="1204"/>
    <s v="COMPUTADOR (Monitor, teclado,mouse)"/>
    <n v="3470"/>
    <s v="INSERVIBLE"/>
    <m/>
    <s v="COMPUTADOR MARCA DELL MODELO O"/>
    <s v="PTIPLEX 745"/>
    <n v="2135"/>
    <m/>
    <s v="DE"/>
    <n v="4977560"/>
    <n v="4977560"/>
    <s v="1-6-37-10-002-001"/>
    <s v="3-1-45-06"/>
    <n v="4977560"/>
    <n v="0"/>
    <x v="891"/>
    <d v="2007-10-24T00:00:00"/>
    <x v="3"/>
  </r>
  <r>
    <n v="241"/>
    <s v="9.1 ELEMENTOS MUSICALES"/>
    <n v="1622"/>
    <s v="PARTITURAS"/>
    <n v="3471"/>
    <s v="USADO"/>
    <m/>
    <s v="F.MENDELSSONHN-BEATIFUL MELUSI"/>
    <s v="NE OVERTURE"/>
    <n v="2136"/>
    <m/>
    <s v="DE"/>
    <n v="335039"/>
    <n v="335039"/>
    <s v="1-9-60-90-003"/>
    <s v="3-1-45-12"/>
    <n v="0"/>
    <n v="0"/>
    <x v="892"/>
    <d v="2000-03-15T00:00:00"/>
    <x v="0"/>
  </r>
  <r>
    <n v="241"/>
    <s v="9.1 ELEMENTOS MUSICALES"/>
    <n v="1622"/>
    <s v="PARTITURAS"/>
    <n v="3472"/>
    <s v="USADO"/>
    <m/>
    <s v="ARMANDO VELASQUEZ-UN NUEVO MIL"/>
    <s v="ENIO EN BOGOTA"/>
    <n v="2137"/>
    <m/>
    <s v="DE"/>
    <n v="826956.13"/>
    <n v="826956.13"/>
    <s v="1-9-60-90-003"/>
    <s v="3-1-45-12"/>
    <n v="0"/>
    <n v="0"/>
    <x v="893"/>
    <d v="2000-03-24T00:00:00"/>
    <x v="0"/>
  </r>
  <r>
    <n v="225"/>
    <s v="4.2 EQUIPO DE COMPUTACION"/>
    <n v="1204"/>
    <s v="COMPUTADOR (Monitor, teclado,mouse)"/>
    <n v="3473"/>
    <s v="USADO"/>
    <m/>
    <s v="COMPUTADOR  MARCA DELL MODELO "/>
    <s v="OPTIPLEX 745"/>
    <n v="2138"/>
    <m/>
    <s v="DE"/>
    <n v="4977560"/>
    <n v="4977560"/>
    <s v="1-6-70-02-001"/>
    <s v="1-6-70-02"/>
    <n v="4977560"/>
    <n v="4228653.1415525107"/>
    <x v="894"/>
    <d v="2007-10-24T00:00:00"/>
    <x v="3"/>
  </r>
  <r>
    <n v="225"/>
    <s v="4.2 EQUIPO DE COMPUTACION"/>
    <n v="1204"/>
    <s v="COMPUTADOR (Monitor, teclado,mouse)"/>
    <n v="3474"/>
    <s v="USADO"/>
    <m/>
    <s v="COMPUTADOR MARCA DELL MODELO O"/>
    <s v="PTIPLEX 745"/>
    <n v="2139"/>
    <m/>
    <s v="DE"/>
    <n v="4977560"/>
    <n v="4977560"/>
    <s v="1-6-37-10-002-001"/>
    <s v="3-1-45-06"/>
    <n v="4977560"/>
    <n v="0"/>
    <x v="891"/>
    <d v="2007-10-24T00:00:00"/>
    <x v="3"/>
  </r>
  <r>
    <n v="225"/>
    <s v="4.2 EQUIPO DE COMPUTACION"/>
    <n v="1204"/>
    <s v="COMPUTADOR (Monitor, teclado,mouse)"/>
    <n v="3475"/>
    <s v="INSERVIBLE"/>
    <m/>
    <s v="COMPUTADOR MARCA DELL MODELO O"/>
    <s v="PTIPLEX 745"/>
    <n v="2140"/>
    <m/>
    <s v="DE"/>
    <n v="4977560"/>
    <n v="4977560"/>
    <s v="1-6-37-10-002-001"/>
    <s v="1-6-37-10"/>
    <n v="4977560"/>
    <n v="4532917.4645129712"/>
    <x v="890"/>
    <d v="2007-10-24T00:00:00"/>
    <x v="3"/>
  </r>
  <r>
    <n v="241"/>
    <s v="9.1 ELEMENTOS MUSICALES"/>
    <n v="1622"/>
    <s v="PARTITURAS"/>
    <n v="3476"/>
    <s v="USADO"/>
    <m/>
    <s v="ATEHORTUA BLAS EMILIO-CARMEN D"/>
    <s v="E BOLIVAR-ARREGLO."/>
    <n v="2141"/>
    <m/>
    <s v="DE"/>
    <n v="1353181.19"/>
    <n v="1353181.19"/>
    <s v="1-9-60-90-003"/>
    <s v="3-1-45-12"/>
    <n v="0"/>
    <n v="0"/>
    <x v="895"/>
    <d v="2000-08-04T00:00:00"/>
    <x v="0"/>
  </r>
  <r>
    <n v="241"/>
    <s v="9.1 ELEMENTOS MUSICALES"/>
    <n v="1622"/>
    <s v="PARTITURAS"/>
    <n v="3477"/>
    <s v="USADO"/>
    <m/>
    <s v="CRISTANCHO CAMARGO FRANCISCO-B"/>
    <s v="ACATA- ARREGLO-"/>
    <n v="2142"/>
    <m/>
    <s v="DE"/>
    <n v="600000"/>
    <n v="600000"/>
    <s v="1-9-60-90-003"/>
    <s v="3-1-45-12"/>
    <n v="0"/>
    <n v="0"/>
    <x v="896"/>
    <d v="2000-08-12T00:00:00"/>
    <x v="0"/>
  </r>
  <r>
    <n v="241"/>
    <s v="9.1 ELEMENTOS MUSICALES"/>
    <n v="1622"/>
    <s v="PARTITURAS"/>
    <n v="3478"/>
    <s v="USADO"/>
    <m/>
    <s v="CRISTANCHO CAMARGO FRANCISCO-B"/>
    <s v="ACATA-"/>
    <n v="2143"/>
    <m/>
    <s v="DE"/>
    <n v="241500"/>
    <n v="241500"/>
    <s v="1-9-60-90-003"/>
    <s v="3-1-45-12"/>
    <n v="0"/>
    <n v="0"/>
    <x v="897"/>
    <d v="2000-08-16T00:00:00"/>
    <x v="0"/>
  </r>
  <r>
    <n v="241"/>
    <s v="9.1 ELEMENTOS MUSICALES"/>
    <n v="1622"/>
    <s v="PARTITURAS"/>
    <n v="3479"/>
    <s v="USADO"/>
    <m/>
    <s v="CALVO LUIS ANTONIO-ENCANTO-VAL"/>
    <s v="S- PARTE FAGOT"/>
    <n v="2144"/>
    <m/>
    <s v="DE"/>
    <n v="7000"/>
    <n v="7000"/>
    <s v="1-9-60-90-003"/>
    <s v="3-1-45-12"/>
    <n v="0"/>
    <n v="0"/>
    <x v="898"/>
    <d v="2000-08-16T00:00:00"/>
    <x v="0"/>
  </r>
  <r>
    <n v="241"/>
    <s v="9.1 ELEMENTOS MUSICALES"/>
    <n v="1622"/>
    <s v="PARTITURAS"/>
    <n v="3480"/>
    <s v="USADO"/>
    <m/>
    <s v="ENESCO GEORGES-LEGENDE-PARA TR"/>
    <s v="OMPETA Y ORQUESTA-"/>
    <n v="2145"/>
    <m/>
    <s v="DE"/>
    <n v="221000"/>
    <n v="221000"/>
    <s v="1-9-60-90-003"/>
    <s v="3-1-45-12"/>
    <n v="0"/>
    <n v="0"/>
    <x v="899"/>
    <d v="2000-09-04T00:00:00"/>
    <x v="0"/>
  </r>
  <r>
    <n v="241"/>
    <s v="9.1 ELEMENTOS MUSICALES"/>
    <n v="1622"/>
    <s v="PARTITURAS"/>
    <n v="3481"/>
    <s v="USADO"/>
    <m/>
    <s v="MAHLER GUSTAV-SINFONIA NO. 5-O"/>
    <s v="BRA COMPLETA-"/>
    <n v="2146"/>
    <m/>
    <s v="DE"/>
    <n v="1544247.76"/>
    <n v="1544247.76"/>
    <s v="1-9-60-90-003"/>
    <s v="3-1-45-12"/>
    <n v="0"/>
    <n v="0"/>
    <x v="900"/>
    <d v="2000-09-18T00:00:00"/>
    <x v="0"/>
  </r>
  <r>
    <n v="241"/>
    <s v="9.1 ELEMENTOS MUSICALES"/>
    <n v="1622"/>
    <s v="PARTITURAS"/>
    <n v="3482"/>
    <s v="USADO"/>
    <m/>
    <s v="BLOCH ERNEST-SCHELOMO-OBRA COM"/>
    <s v="PLETA-MAT. IMP."/>
    <n v="2147"/>
    <m/>
    <s v="DE"/>
    <n v="700482.72"/>
    <n v="700482.72"/>
    <s v="1-9-60-90-003"/>
    <s v="3-1-45-12"/>
    <n v="0"/>
    <n v="0"/>
    <x v="901"/>
    <d v="2000-09-18T00:00:00"/>
    <x v="0"/>
  </r>
  <r>
    <n v="241"/>
    <s v="9.1 ELEMENTOS MUSICALES"/>
    <n v="1622"/>
    <s v="PARTITURAS"/>
    <n v="3483"/>
    <s v="USADO"/>
    <m/>
    <s v="RODRIGUEZ ISAIAS-EL DERRUMBAO-"/>
    <s v="SCORE Y PARTES-"/>
    <n v="2148"/>
    <m/>
    <s v="DE"/>
    <n v="600000"/>
    <n v="600000"/>
    <s v="1-9-60-90-003"/>
    <s v="3-1-45-12"/>
    <n v="0"/>
    <n v="0"/>
    <x v="896"/>
    <d v="2000-11-27T00:00:00"/>
    <x v="0"/>
  </r>
  <r>
    <n v="241"/>
    <s v="9.1 ELEMENTOS MUSICALES"/>
    <n v="1622"/>
    <s v="PARTITURAS"/>
    <n v="3484"/>
    <s v="USADO"/>
    <m/>
    <s v="VERDI-LA TRAVIATA PRELUDE ACTO"/>
    <s v=" 1-SCORE Y PARTES"/>
    <n v="2149"/>
    <m/>
    <s v="DE"/>
    <n v="126159.28"/>
    <n v="126159.28"/>
    <s v="1-9-60-90-003"/>
    <s v="3-1-45-12"/>
    <n v="0"/>
    <n v="0"/>
    <x v="902"/>
    <d v="2001-02-01T00:00:00"/>
    <x v="0"/>
  </r>
  <r>
    <n v="241"/>
    <s v="9.1 ELEMENTOS MUSICALES"/>
    <n v="1622"/>
    <s v="PARTITURAS"/>
    <n v="3485"/>
    <s v="USADO"/>
    <m/>
    <s v="VERDI-LA TRAVIATA-PRELUDE ACTO"/>
    <s v=" 3-SCORE  Y PARTES"/>
    <n v="2150"/>
    <m/>
    <s v="DE"/>
    <n v="107470.52"/>
    <n v="107470.52"/>
    <s v="1-9-60-90-003"/>
    <s v="3-1-45-12"/>
    <n v="0"/>
    <n v="0"/>
    <x v="903"/>
    <d v="2001-02-01T00:00:00"/>
    <x v="0"/>
  </r>
  <r>
    <n v="241"/>
    <s v="9.1 ELEMENTOS MUSICALES"/>
    <n v="1622"/>
    <s v="PARTITURAS"/>
    <n v="3486"/>
    <s v="USADO"/>
    <m/>
    <s v="VERDI-PRELUDE AIDA-SCORE Y PAR"/>
    <s v="TES-MATERIAL IMP."/>
    <n v="2151"/>
    <m/>
    <s v="DE"/>
    <n v="280355.76"/>
    <n v="280355.76"/>
    <s v="1-9-60-90-003"/>
    <s v="3-1-45-12"/>
    <n v="0"/>
    <n v="0"/>
    <x v="904"/>
    <d v="2001-02-01T00:00:00"/>
    <x v="0"/>
  </r>
  <r>
    <n v="241"/>
    <s v="9.1 ELEMENTOS MUSICALES"/>
    <n v="1622"/>
    <s v="PARTITURAS"/>
    <n v="3487"/>
    <s v="USADO"/>
    <m/>
    <s v="VERDI-AIDA TRIUMPAHL MARCH-SCO"/>
    <s v="RE Y PARTES"/>
    <n v="2152"/>
    <m/>
    <s v="DE"/>
    <n v="443898.84"/>
    <n v="443898.84"/>
    <s v="1-9-60-90-003"/>
    <s v="3-1-45-12"/>
    <n v="0"/>
    <n v="0"/>
    <x v="905"/>
    <d v="2001-02-01T00:00:00"/>
    <x v="0"/>
  </r>
  <r>
    <n v="241"/>
    <s v="9.1 ELEMENTOS MUSICALES"/>
    <n v="1622"/>
    <s v="PARTITURAS"/>
    <n v="3488"/>
    <s v="USADO"/>
    <m/>
    <s v="VERDI-OTELLO-BALLABILE-SCORE Y"/>
    <s v=" PARTES"/>
    <n v="2153"/>
    <m/>
    <s v="DE"/>
    <n v="654164.6"/>
    <n v="654164.6"/>
    <s v="1-9-60-90-003"/>
    <s v="3-1-45-12"/>
    <n v="0"/>
    <n v="0"/>
    <x v="906"/>
    <d v="2001-02-01T00:00:00"/>
    <x v="0"/>
  </r>
  <r>
    <n v="241"/>
    <s v="9.1 ELEMENTOS MUSICALES"/>
    <n v="1622"/>
    <s v="PARTITURAS"/>
    <n v="3489"/>
    <s v="USADO"/>
    <m/>
    <s v="I.STRANINSKY-PETRUSHKA-SCORE Y"/>
    <s v=" PARTES-MAT. IMP."/>
    <n v="2154"/>
    <m/>
    <s v="DE"/>
    <n v="971261.04"/>
    <n v="971261.04"/>
    <s v="1-9-60-90-003"/>
    <s v="3-1-45-12"/>
    <n v="0"/>
    <n v="0"/>
    <x v="907"/>
    <d v="2001-02-12T00:00:00"/>
    <x v="0"/>
  </r>
  <r>
    <n v="241"/>
    <s v="9.1 ELEMENTOS MUSICALES"/>
    <n v="1622"/>
    <s v="PARTITURAS"/>
    <n v="3490"/>
    <s v="USADO"/>
    <m/>
    <s v="G.FAUR╔-SUITE PELLEAS ET MELIS"/>
    <s v="ANDE OP.80-"/>
    <n v="2155"/>
    <m/>
    <s v="DE"/>
    <n v="382134.16"/>
    <n v="382134.16"/>
    <s v="1-9-60-90-003"/>
    <s v="3-1-45-12"/>
    <n v="0"/>
    <n v="0"/>
    <x v="908"/>
    <d v="2001-02-12T00:00:00"/>
    <x v="0"/>
  </r>
  <r>
    <n v="241"/>
    <s v="9.1 ELEMENTOS MUSICALES"/>
    <n v="1622"/>
    <s v="PARTITURAS"/>
    <n v="3491"/>
    <s v="USADO"/>
    <m/>
    <s v="CLAUDE DEBUSSY-EL MAR POEMA SI"/>
    <s v="NFONICO-"/>
    <n v="2156"/>
    <m/>
    <s v="DE"/>
    <n v="1114561.8"/>
    <n v="1114561.8"/>
    <s v="1-9-60-90-003"/>
    <s v="3-1-45-12"/>
    <n v="0"/>
    <n v="0"/>
    <x v="909"/>
    <d v="2001-02-12T00:00:00"/>
    <x v="0"/>
  </r>
  <r>
    <n v="241"/>
    <s v="9.1 ELEMENTOS MUSICALES"/>
    <n v="1622"/>
    <s v="PARTITURAS"/>
    <n v="3492"/>
    <s v="USADO"/>
    <m/>
    <s v="TELEMAN G.PH.-SUITE  PARA FLAU"/>
    <s v="TA EN LA MENOR-"/>
    <n v="2157"/>
    <m/>
    <s v="DE"/>
    <n v="154589.72"/>
    <n v="154589.72"/>
    <s v="1-9-60-90-003"/>
    <s v="3-1-45-12"/>
    <n v="0"/>
    <n v="0"/>
    <x v="910"/>
    <d v="2001-03-01T00:00:00"/>
    <x v="0"/>
  </r>
  <r>
    <n v="241"/>
    <s v="9.1 ELEMENTOS MUSICALES"/>
    <n v="1622"/>
    <s v="PARTITURAS"/>
    <n v="3493"/>
    <s v="USADO"/>
    <m/>
    <s v="BEETHOVEN L.V.-OBERTURA REY ES"/>
    <s v="TEBAN-OP 117-"/>
    <n v="2158"/>
    <m/>
    <s v="DE"/>
    <n v="263129.76"/>
    <n v="263129.76"/>
    <s v="1-9-60-90-003"/>
    <s v="3-1-45-12"/>
    <n v="0"/>
    <n v="0"/>
    <x v="911"/>
    <d v="2001-03-01T00:00:00"/>
    <x v="0"/>
  </r>
  <r>
    <n v="241"/>
    <s v="9.1 ELEMENTOS MUSICALES"/>
    <n v="1622"/>
    <s v="PARTITURAS"/>
    <n v="3494"/>
    <s v="USADO"/>
    <m/>
    <s v="GLINKA MIKHAIL-OBERTURA DE RUS"/>
    <s v="LAN Y LUDMILA-"/>
    <n v="2159"/>
    <m/>
    <s v="DE"/>
    <n v="411141.12"/>
    <n v="411141.12"/>
    <s v="1-9-60-90-003"/>
    <s v="3-1-45-12"/>
    <n v="0"/>
    <n v="0"/>
    <x v="912"/>
    <d v="2001-03-01T00:00:00"/>
    <x v="0"/>
  </r>
  <r>
    <n v="241"/>
    <s v="9.1 ELEMENTOS MUSICALES"/>
    <n v="1622"/>
    <s v="PARTITURAS"/>
    <n v="3495"/>
    <s v="USADO"/>
    <m/>
    <s v="GOLDMARK CARL-CONCIERTO PARA V"/>
    <s v="IIOLIN Y ORQUESTA"/>
    <n v="2160"/>
    <m/>
    <s v="DE"/>
    <n v="608487.4"/>
    <n v="608487.4"/>
    <s v="1-9-60-90-003"/>
    <s v="3-1-45-12"/>
    <n v="0"/>
    <n v="0"/>
    <x v="913"/>
    <d v="2001-03-01T00:00:00"/>
    <x v="0"/>
  </r>
  <r>
    <n v="241"/>
    <s v="9.1 ELEMENTOS MUSICALES"/>
    <n v="1622"/>
    <s v="PARTITURAS"/>
    <n v="3496"/>
    <s v="USADO"/>
    <m/>
    <s v="TELEMAN G.PH.-SUITE PARA FLAUT"/>
    <s v="A EN LA MENOR-"/>
    <n v="2161"/>
    <m/>
    <s v="DE"/>
    <n v="80728"/>
    <n v="80728"/>
    <s v="1-9-60-90-003"/>
    <s v="3-1-45-12"/>
    <n v="0"/>
    <n v="0"/>
    <x v="914"/>
    <d v="2001-03-12T00:00:00"/>
    <x v="0"/>
  </r>
  <r>
    <n v="241"/>
    <s v="9.1 ELEMENTOS MUSICALES"/>
    <n v="1622"/>
    <s v="PARTITURAS"/>
    <n v="3497"/>
    <s v="USADO"/>
    <m/>
    <s v="JORGE SARMIENTOS-CONCIERTO PAR"/>
    <s v="A OBOE Y ORQUESTA-"/>
    <n v="2162"/>
    <m/>
    <s v="DE"/>
    <n v="568000"/>
    <n v="568000"/>
    <s v="1-9-60-90-003"/>
    <s v="3-1-45-12"/>
    <n v="0"/>
    <n v="0"/>
    <x v="915"/>
    <d v="2001-04-25T00:00:00"/>
    <x v="0"/>
  </r>
  <r>
    <n v="241"/>
    <s v="9.1 ELEMENTOS MUSICALES"/>
    <n v="1622"/>
    <s v="PARTITURAS"/>
    <n v="3498"/>
    <s v="USADO"/>
    <m/>
    <s v="P.I.TCHAICOVSKY-SINFONIA  MANF"/>
    <s v="REDO OP. 58"/>
    <n v="2163"/>
    <m/>
    <s v="DE"/>
    <n v="1724479.2"/>
    <n v="1724479.2"/>
    <s v="1-9-60-90-003"/>
    <s v="3-1-45-12"/>
    <n v="0"/>
    <n v="0"/>
    <x v="916"/>
    <d v="2001-05-02T00:00:00"/>
    <x v="0"/>
  </r>
  <r>
    <n v="241"/>
    <s v="9.1 ELEMENTOS MUSICALES"/>
    <n v="1622"/>
    <s v="PARTITURAS"/>
    <n v="3499"/>
    <s v="USADO"/>
    <m/>
    <s v="SCHUBERT-AVE MARIA (D.839) EN "/>
    <s v="SOL MAYOR-"/>
    <n v="2164"/>
    <m/>
    <s v="DE"/>
    <n v="152160.79999999999"/>
    <n v="152160.79999999999"/>
    <s v="1-9-60-90-003"/>
    <s v="3-1-45-12"/>
    <n v="0"/>
    <n v="0"/>
    <x v="917"/>
    <d v="2001-05-02T00:00:00"/>
    <x v="0"/>
  </r>
  <r>
    <n v="241"/>
    <s v="9.1 ELEMENTOS MUSICALES"/>
    <n v="1622"/>
    <s v="PARTITURAS"/>
    <n v="3500"/>
    <s v="USADO"/>
    <m/>
    <s v="STRAUSS R-DUETO DEL CABALLERO "/>
    <s v="DE LA ROSA-- S Y P"/>
    <n v="2165"/>
    <m/>
    <s v="DE"/>
    <n v="502489"/>
    <n v="502489"/>
    <s v="1-9-60-90-003"/>
    <s v="3-1-45-12"/>
    <n v="0"/>
    <n v="0"/>
    <x v="918"/>
    <d v="2001-05-17T00:00:00"/>
    <x v="0"/>
  </r>
  <r>
    <n v="241"/>
    <s v="9.1 ELEMENTOS MUSICALES"/>
    <n v="1622"/>
    <s v="PARTITURAS"/>
    <n v="3501"/>
    <s v="USADO"/>
    <m/>
    <s v="R.STRAUSS-FRUHLING-SCORE Y PAR"/>
    <s v="TES-COPIAS MANUSC."/>
    <n v="2166"/>
    <m/>
    <s v="DE"/>
    <n v="349000"/>
    <n v="349000"/>
    <s v="1-9-60-90-003"/>
    <s v="3-1-45-12"/>
    <n v="0"/>
    <n v="0"/>
    <x v="919"/>
    <d v="2001-06-07T00:00:00"/>
    <x v="0"/>
  </r>
  <r>
    <n v="241"/>
    <s v="9.1 ELEMENTOS MUSICALES"/>
    <n v="1622"/>
    <s v="PARTITURAS"/>
    <n v="3502"/>
    <s v="USADO"/>
    <m/>
    <s v="R.STRAUUS-IM ABENDROT-SCORE Y "/>
    <s v="PARTES-COPIAS MANC"/>
    <n v="2167"/>
    <m/>
    <s v="DE"/>
    <n v="406500"/>
    <n v="406500"/>
    <s v="1-9-60-90-003"/>
    <s v="3-1-45-12"/>
    <n v="0"/>
    <n v="0"/>
    <x v="920"/>
    <d v="2001-06-07T00:00:00"/>
    <x v="0"/>
  </r>
  <r>
    <n v="241"/>
    <s v="9.1 ELEMENTOS MUSICALES"/>
    <n v="1622"/>
    <s v="PARTITURAS"/>
    <n v="3503"/>
    <s v="USADO"/>
    <m/>
    <s v="BERMUDEZ LUCHO-CARMEN DE BOLIV"/>
    <s v="AR-SCORE Y PARTES-"/>
    <n v="2168"/>
    <m/>
    <s v="DE"/>
    <n v="2072540"/>
    <n v="2072540"/>
    <s v="1-9-60-90-003"/>
    <s v="3-1-45-12"/>
    <n v="0"/>
    <n v="0"/>
    <x v="921"/>
    <d v="2001-06-29T00:00:00"/>
    <x v="0"/>
  </r>
  <r>
    <n v="241"/>
    <s v="9.1 ELEMENTOS MUSICALES"/>
    <n v="1622"/>
    <s v="PARTITURAS"/>
    <n v="3504"/>
    <s v="USADO"/>
    <m/>
    <s v="BARROS JOSE-LA PIRAGUA-SCORE Y"/>
    <s v=" PARTES-ARREGLO"/>
    <n v="2169"/>
    <m/>
    <s v="DE"/>
    <n v="2072540"/>
    <n v="2072540"/>
    <s v="1-9-60-90-003"/>
    <s v="3-1-45-12"/>
    <n v="0"/>
    <n v="0"/>
    <x v="921"/>
    <d v="2001-06-29T00:00:00"/>
    <x v="0"/>
  </r>
  <r>
    <n v="241"/>
    <s v="9.1 ELEMENTOS MUSICALES"/>
    <n v="1622"/>
    <s v="PARTITURAS"/>
    <n v="3505"/>
    <s v="USADO"/>
    <m/>
    <s v="R. STRAUUS-BEIM SCHLAFENGEHN-S"/>
    <s v="CORE Y PARTES"/>
    <n v="2170"/>
    <m/>
    <s v="DE"/>
    <n v="279500"/>
    <n v="279500"/>
    <s v="1-9-60-90-003"/>
    <s v="3-1-45-12"/>
    <n v="0"/>
    <n v="0"/>
    <x v="922"/>
    <d v="2001-07-10T00:00:00"/>
    <x v="0"/>
  </r>
  <r>
    <n v="241"/>
    <s v="9.1 ELEMENTOS MUSICALES"/>
    <n v="1622"/>
    <s v="PARTITURAS"/>
    <n v="3506"/>
    <s v="USADO"/>
    <m/>
    <s v="R.STRAUUS-SEPTEMBER-SCORE Y PA"/>
    <s v="RTES-MAT. M/CRITO"/>
    <n v="2171"/>
    <m/>
    <s v="DE"/>
    <n v="327000"/>
    <n v="327000"/>
    <s v="1-9-60-90-003"/>
    <s v="3-1-45-12"/>
    <n v="0"/>
    <n v="0"/>
    <x v="508"/>
    <d v="2001-07-10T00:00:00"/>
    <x v="0"/>
  </r>
  <r>
    <n v="241"/>
    <s v="9.1 ELEMENTOS MUSICALES"/>
    <n v="1622"/>
    <s v="PARTITURAS"/>
    <n v="3507"/>
    <s v="USADO"/>
    <m/>
    <s v="LUIS A. CALVO-TREBOL AGORERO-S"/>
    <s v="CORE Y PARTES-"/>
    <n v="2172"/>
    <m/>
    <s v="DE"/>
    <n v="232500"/>
    <n v="232500"/>
    <s v="1-9-60-90-003"/>
    <s v="3-1-45-12"/>
    <n v="0"/>
    <n v="0"/>
    <x v="923"/>
    <d v="2001-07-16T00:00:00"/>
    <x v="0"/>
  </r>
  <r>
    <n v="241"/>
    <s v="9.1 ELEMENTOS MUSICALES"/>
    <n v="1622"/>
    <s v="PARTITURAS"/>
    <n v="3508"/>
    <s v="USADO"/>
    <m/>
    <s v="TERIG TUCCI-EDELMA-SCORE Y PAR"/>
    <s v="TES-"/>
    <n v="2173"/>
    <m/>
    <s v="DE"/>
    <n v="232500"/>
    <n v="232500"/>
    <s v="1-9-60-90-003"/>
    <s v="3-1-45-12"/>
    <n v="0"/>
    <n v="0"/>
    <x v="923"/>
    <d v="2001-07-16T00:00:00"/>
    <x v="0"/>
  </r>
  <r>
    <n v="241"/>
    <s v="9.1 ELEMENTOS MUSICALES"/>
    <n v="1622"/>
    <s v="PARTITURAS"/>
    <n v="3509"/>
    <s v="USADO"/>
    <m/>
    <s v="A. GINASTERA-OBERTURA PARA EL "/>
    <s v="FAUSTO CRIOLLO-"/>
    <n v="2174"/>
    <m/>
    <s v="DE"/>
    <n v="85500"/>
    <n v="85500"/>
    <s v="1-9-60-90-003"/>
    <s v="3-1-45-12"/>
    <n v="0"/>
    <n v="0"/>
    <x v="924"/>
    <d v="2001-07-23T00:00:00"/>
    <x v="0"/>
  </r>
  <r>
    <n v="241"/>
    <s v="9.1 ELEMENTOS MUSICALES"/>
    <n v="1622"/>
    <s v="PARTITURAS"/>
    <n v="3510"/>
    <s v="USADO"/>
    <m/>
    <s v="TERIG TUCCI- EDELMA -ARREGLO D"/>
    <s v="E  LEON R. LUIS F."/>
    <n v="2175"/>
    <m/>
    <s v="DE"/>
    <n v="650000"/>
    <n v="650000"/>
    <s v="1-9-60-90-003"/>
    <s v="3-1-45-12"/>
    <n v="0"/>
    <n v="0"/>
    <x v="925"/>
    <d v="2001-07-31T00:00:00"/>
    <x v="0"/>
  </r>
  <r>
    <n v="241"/>
    <s v="9.1 ELEMENTOS MUSICALES"/>
    <n v="1622"/>
    <s v="PARTITURAS"/>
    <n v="3511"/>
    <s v="USADO"/>
    <m/>
    <s v="MANUEL DE FALLA-SOMBRERO DE TR"/>
    <s v="ES PICOS- S Y P."/>
    <n v="2176"/>
    <m/>
    <s v="DE"/>
    <n v="1995200"/>
    <n v="1995200"/>
    <s v="1-9-60-90-003"/>
    <s v="3-1-45-12"/>
    <n v="0"/>
    <n v="0"/>
    <x v="926"/>
    <d v="2001-09-06T00:00:00"/>
    <x v="0"/>
  </r>
  <r>
    <n v="241"/>
    <s v="9.1 ELEMENTOS MUSICALES"/>
    <n v="1622"/>
    <s v="PARTITURAS"/>
    <n v="3512"/>
    <s v="USADO"/>
    <m/>
    <s v="KOPPEL ANDRES TOCCATA PARA VIB"/>
    <s v="RAFONO, MARIMBA  Y"/>
    <n v="2177"/>
    <m/>
    <s v="DE"/>
    <n v="436000"/>
    <n v="436000"/>
    <s v="1-9-60-90-003"/>
    <s v="3-1-45-12"/>
    <n v="0"/>
    <n v="0"/>
    <x v="927"/>
    <d v="2001-10-29T00:00:00"/>
    <x v="0"/>
  </r>
  <r>
    <n v="241"/>
    <s v="9.1 ELEMENTOS MUSICALES"/>
    <n v="1622"/>
    <s v="PARTITURAS"/>
    <n v="3513"/>
    <s v="USADO"/>
    <m/>
    <s v="VERDI GIUSEPPE-CREDO IN DIO CR"/>
    <s v="UDEL OTELLO-"/>
    <n v="2178"/>
    <m/>
    <s v="DE"/>
    <n v="148623.84"/>
    <n v="148623.84"/>
    <s v="1-9-60-90-003"/>
    <s v="3-1-45-12"/>
    <n v="0"/>
    <n v="0"/>
    <x v="928"/>
    <d v="2001-12-21T00:00:00"/>
    <x v="0"/>
  </r>
  <r>
    <n v="241"/>
    <s v="9.1 ELEMENTOS MUSICALES"/>
    <n v="1622"/>
    <s v="PARTITURAS"/>
    <n v="3514"/>
    <s v="USADO"/>
    <m/>
    <s v="VERDI GIUSEPPE-MAL REGGENDO-OT"/>
    <s v="ELLO-"/>
    <n v="2179"/>
    <m/>
    <s v="DE"/>
    <n v="396331.4"/>
    <n v="396331.4"/>
    <s v="1-9-60-90-003"/>
    <s v="3-1-45-12"/>
    <n v="0"/>
    <n v="0"/>
    <x v="929"/>
    <d v="2001-12-21T00:00:00"/>
    <x v="0"/>
  </r>
  <r>
    <n v="241"/>
    <s v="9.1 ELEMENTOS MUSICALES"/>
    <n v="1622"/>
    <s v="PARTITURAS"/>
    <n v="3515"/>
    <s v="USADO"/>
    <m/>
    <s v="VERDI GIUSEPPE-AH SI,BEN MIO-T"/>
    <s v="ROVATORE"/>
    <n v="2180"/>
    <m/>
    <s v="DE"/>
    <n v="396331.4"/>
    <n v="396331.4"/>
    <s v="1-9-60-90-003"/>
    <s v="3-1-45-12"/>
    <n v="0"/>
    <n v="0"/>
    <x v="929"/>
    <d v="2001-12-21T00:00:00"/>
    <x v="0"/>
  </r>
  <r>
    <n v="241"/>
    <s v="9.1 ELEMENTOS MUSICALES"/>
    <n v="1622"/>
    <s v="PARTITURAS"/>
    <n v="3516"/>
    <s v="USADO"/>
    <m/>
    <s v="VERDI GIUSEPPE- TU VENDRAI CHE"/>
    <s v=" AMORE-TROVATORE"/>
    <n v="2181"/>
    <m/>
    <s v="DE"/>
    <n v="231192.64"/>
    <n v="231192.64"/>
    <s v="1-9-60-90-003"/>
    <s v="3-1-45-12"/>
    <n v="0"/>
    <n v="0"/>
    <x v="930"/>
    <d v="2001-12-21T00:00:00"/>
    <x v="0"/>
  </r>
  <r>
    <n v="241"/>
    <s v="9.1 ELEMENTOS MUSICALES"/>
    <n v="1622"/>
    <s v="PARTITURAS"/>
    <n v="3517"/>
    <s v="USADO"/>
    <m/>
    <s v="VERDI GIUSEPPE-PURA SICCOME UN"/>
    <s v=" ANGELO- TRAVIATA"/>
    <n v="2182"/>
    <m/>
    <s v="DE"/>
    <n v="396331.4"/>
    <n v="396331.4"/>
    <s v="1-9-60-90-003"/>
    <s v="3-1-45-12"/>
    <n v="0"/>
    <n v="0"/>
    <x v="929"/>
    <d v="2001-12-21T00:00:00"/>
    <x v="0"/>
  </r>
  <r>
    <n v="241"/>
    <s v="9.1 ELEMENTOS MUSICALES"/>
    <n v="1622"/>
    <s v="PARTITURAS"/>
    <n v="3518"/>
    <s v="USADO"/>
    <m/>
    <s v="GIUSEPPE VERDI-TU? INDIETRO!-O"/>
    <s v="TELLO-"/>
    <n v="2183"/>
    <m/>
    <s v="DE"/>
    <n v="297247.68"/>
    <n v="297247.68"/>
    <s v="1-9-60-90-003"/>
    <s v="3-1-45-12"/>
    <n v="0"/>
    <n v="0"/>
    <x v="931"/>
    <d v="2001-12-21T00:00:00"/>
    <x v="0"/>
  </r>
  <r>
    <n v="241"/>
    <s v="9.1 ELEMENTOS MUSICALES"/>
    <n v="1622"/>
    <s v="PARTITURAS"/>
    <n v="3519"/>
    <s v="USADO"/>
    <m/>
    <s v="GIUSEPPE VERDI-GIA NELLA NOTTE"/>
    <s v=" DENSA-OTELLO"/>
    <n v="2184"/>
    <m/>
    <s v="DE"/>
    <n v="247706.4"/>
    <n v="247706.4"/>
    <s v="1-9-60-90-003"/>
    <s v="3-1-45-12"/>
    <n v="0"/>
    <n v="0"/>
    <x v="932"/>
    <d v="2001-12-21T00:00:00"/>
    <x v="0"/>
  </r>
  <r>
    <n v="241"/>
    <s v="9.1 ELEMENTOS MUSICALES"/>
    <n v="1622"/>
    <s v="PARTITURAS"/>
    <n v="3520"/>
    <s v="USADO"/>
    <m/>
    <s v="GIUSEPPE VERDI-SI,PER CIEL-OTE"/>
    <s v="LLO-SCORE Y PARTES"/>
    <n v="2185"/>
    <m/>
    <s v="DE"/>
    <n v="297247.68"/>
    <n v="297247.68"/>
    <s v="1-9-60-90-003"/>
    <s v="3-1-45-12"/>
    <n v="0"/>
    <n v="0"/>
    <x v="931"/>
    <d v="2001-12-21T00:00:00"/>
    <x v="0"/>
  </r>
  <r>
    <n v="241"/>
    <s v="9.1 ELEMENTOS MUSICALES"/>
    <n v="1622"/>
    <s v="PARTITURAS"/>
    <n v="3521"/>
    <s v="USADO"/>
    <m/>
    <s v="GIUSEPPE VERDI-D'AMOR SULL 'AL"/>
    <s v="I ROSEA--TROVATORE"/>
    <n v="2186"/>
    <m/>
    <s v="DE"/>
    <n v="132110.07999999999"/>
    <n v="132110.07999999999"/>
    <s v="1-9-60-90-003"/>
    <s v="3-1-45-12"/>
    <n v="0"/>
    <n v="0"/>
    <x v="933"/>
    <d v="2001-12-21T00:00:00"/>
    <x v="0"/>
  </r>
  <r>
    <n v="241"/>
    <s v="9.1 ELEMENTOS MUSICALES"/>
    <n v="1622"/>
    <s v="PARTITURAS"/>
    <n v="3522"/>
    <s v="USADO"/>
    <m/>
    <s v="GIUSEPPE VERDI-QUAL VOICE,DI G"/>
    <s v="ELOSO AMOR-"/>
    <n v="2187"/>
    <m/>
    <s v="DE"/>
    <n v="198165.12"/>
    <n v="198165.12"/>
    <s v="1-9-60-90-003"/>
    <s v="3-1-45-12"/>
    <n v="0"/>
    <n v="0"/>
    <x v="934"/>
    <d v="2001-12-21T00:00:00"/>
    <x v="0"/>
  </r>
  <r>
    <n v="241"/>
    <s v="9.1 ELEMENTOS MUSICALES"/>
    <n v="1622"/>
    <s v="PARTITURAS"/>
    <n v="3523"/>
    <s v="USADO"/>
    <m/>
    <s v="GIUSEPPE VERDI-DIO! MI POTEVI "/>
    <s v="SCAGLIAR-OTELLO"/>
    <n v="2188"/>
    <m/>
    <s v="DE"/>
    <n v="165137.60000000001"/>
    <n v="165137.60000000001"/>
    <s v="1-9-60-90-003"/>
    <s v="3-1-45-12"/>
    <n v="0"/>
    <n v="0"/>
    <x v="935"/>
    <d v="2001-12-21T00:00:00"/>
    <x v="0"/>
  </r>
  <r>
    <n v="241"/>
    <s v="9.1 ELEMENTOS MUSICALES"/>
    <n v="1622"/>
    <s v="PARTITURAS"/>
    <n v="3524"/>
    <s v="USADO"/>
    <m/>
    <s v="GIUSEPPE VERDI-NIUM MI TEMA-OT"/>
    <s v="ELLO-SCORE Y PARTS"/>
    <n v="2189"/>
    <m/>
    <s v="DE"/>
    <n v="247706.4"/>
    <n v="247706.4"/>
    <s v="1-9-60-90-003"/>
    <s v="3-1-45-12"/>
    <n v="0"/>
    <n v="0"/>
    <x v="932"/>
    <d v="2001-12-21T00:00:00"/>
    <x v="0"/>
  </r>
  <r>
    <n v="241"/>
    <s v="9.1 ELEMENTOS MUSICALES"/>
    <n v="1622"/>
    <s v="PARTITURAS"/>
    <n v="3525"/>
    <s v="USADO"/>
    <m/>
    <s v="GIUSEPPE VERDI-AVE MARIA-OTELL"/>
    <s v="O-SCORE Y PARTES"/>
    <n v="2190"/>
    <m/>
    <s v="DE"/>
    <n v="62752.52"/>
    <n v="62752.52"/>
    <s v="1-9-60-90-003"/>
    <s v="3-1-45-12"/>
    <n v="0"/>
    <n v="0"/>
    <x v="936"/>
    <d v="2001-12-21T00:00:00"/>
    <x v="0"/>
  </r>
  <r>
    <n v="241"/>
    <s v="9.1 ELEMENTOS MUSICALES"/>
    <n v="1622"/>
    <s v="PARTITURAS"/>
    <n v="3526"/>
    <s v="USADO"/>
    <m/>
    <s v="GIUSEPPE VERDI-UN DI FELICE-LA"/>
    <s v=" TRAVIATA-"/>
    <n v="2191"/>
    <m/>
    <s v="DE"/>
    <n v="118898.84"/>
    <n v="118898.84"/>
    <s v="1-9-60-90-003"/>
    <s v="3-1-45-12"/>
    <n v="0"/>
    <n v="0"/>
    <x v="937"/>
    <d v="2001-12-21T00:00:00"/>
    <x v="0"/>
  </r>
  <r>
    <n v="241"/>
    <s v="9.1 ELEMENTOS MUSICALES"/>
    <n v="1622"/>
    <s v="PARTITURAS"/>
    <n v="3527"/>
    <s v="USADO"/>
    <m/>
    <s v="GIUSEPPE VERDI-SALCE,SALCE-OTE"/>
    <s v="LLO-SCORE Y PARTES"/>
    <n v="2192"/>
    <m/>
    <s v="DE"/>
    <n v="264220.15999999997"/>
    <n v="264220.15999999997"/>
    <s v="1-9-60-90-003"/>
    <s v="3-1-45-12"/>
    <n v="0"/>
    <n v="0"/>
    <x v="938"/>
    <d v="2001-12-21T00:00:00"/>
    <x v="0"/>
  </r>
  <r>
    <n v="241"/>
    <s v="9.1 ELEMENTOS MUSICALES"/>
    <n v="1622"/>
    <s v="PARTITURAS"/>
    <n v="3528"/>
    <s v="USADO"/>
    <m/>
    <s v="GIUSEPPE VERDI-TACEA LA NOTTE "/>
    <s v="PLACIDA-TROVATORE"/>
    <n v="2193"/>
    <m/>
    <s v="DE"/>
    <n v="264220.40000000002"/>
    <n v="264220.40000000002"/>
    <s v="1-9-60-90-003"/>
    <s v="3-1-45-12"/>
    <n v="0"/>
    <n v="0"/>
    <x v="939"/>
    <d v="2001-12-21T00:00:00"/>
    <x v="0"/>
  </r>
  <r>
    <n v="241"/>
    <s v="9.1 ELEMENTOS MUSICALES"/>
    <n v="1622"/>
    <s v="PARTITURAS"/>
    <n v="3529"/>
    <s v="USADO"/>
    <m/>
    <s v="GIUSEPPE VERDI-CUARTETO-RIGOLE"/>
    <s v="TTO-SCORE Y PARTES"/>
    <n v="2194"/>
    <m/>
    <s v="DE"/>
    <n v="247706.4"/>
    <n v="247706.4"/>
    <s v="1-9-60-90-003"/>
    <s v="3-1-45-12"/>
    <n v="0"/>
    <n v="0"/>
    <x v="932"/>
    <d v="2001-12-21T00:00:00"/>
    <x v="0"/>
  </r>
  <r>
    <n v="241"/>
    <s v="9.1 ELEMENTOS MUSICALES"/>
    <n v="1622"/>
    <s v="PARTITURAS"/>
    <n v="3530"/>
    <s v="USADO"/>
    <m/>
    <s v="MOZART W.A.-BATTI,BATTI,O BEL "/>
    <s v="MASETTO-"/>
    <n v="2195"/>
    <m/>
    <s v="DE"/>
    <n v="142018.79999999999"/>
    <n v="142018.79999999999"/>
    <s v="1-9-60-90-003"/>
    <s v="3-1-45-12"/>
    <n v="0"/>
    <n v="0"/>
    <x v="940"/>
    <d v="2001-12-21T00:00:00"/>
    <x v="0"/>
  </r>
  <r>
    <n v="241"/>
    <s v="9.1 ELEMENTOS MUSICALES"/>
    <n v="1622"/>
    <s v="PARTITURAS"/>
    <n v="3531"/>
    <s v="USADO"/>
    <m/>
    <s v="GIUSEPPE VERDI-STRIDE LA VAMPA"/>
    <s v="#┐NOMBRE?"/>
    <n v="2196"/>
    <m/>
    <s v="DE"/>
    <n v="82568.800000000003"/>
    <n v="82568.800000000003"/>
    <s v="1-9-60-90-003"/>
    <s v="3-1-45-12"/>
    <n v="0"/>
    <n v="0"/>
    <x v="941"/>
    <d v="2001-12-21T00:00:00"/>
    <x v="0"/>
  </r>
  <r>
    <n v="241"/>
    <s v="9.1 ELEMENTOS MUSICALES"/>
    <n v="1622"/>
    <s v="PARTITURAS"/>
    <n v="3532"/>
    <s v="USADO"/>
    <m/>
    <s v="GIUSEPPE VERDI-ELLA GIAMMAI M'"/>
    <s v="AMO-DON CARLO-"/>
    <n v="2197"/>
    <m/>
    <s v="DE"/>
    <n v="181651.36"/>
    <n v="181651.36"/>
    <s v="1-9-60-90-003"/>
    <s v="3-1-45-12"/>
    <n v="0"/>
    <n v="0"/>
    <x v="942"/>
    <d v="2001-12-21T00:00:00"/>
    <x v="0"/>
  </r>
  <r>
    <n v="241"/>
    <s v="9.1 ELEMENTOS MUSICALES"/>
    <n v="1622"/>
    <s v="PARTITURAS"/>
    <n v="3533"/>
    <s v="USADO"/>
    <m/>
    <s v="GIUSEPPE VERDI-IL BALEN DEL SU"/>
    <s v="O SORRISO-"/>
    <n v="2198"/>
    <m/>
    <s v="DE"/>
    <n v="99082.559999999998"/>
    <n v="99082.559999999998"/>
    <s v="1-9-60-90-003"/>
    <s v="3-1-45-12"/>
    <n v="0"/>
    <n v="0"/>
    <x v="943"/>
    <d v="2001-12-21T00:00:00"/>
    <x v="0"/>
  </r>
  <r>
    <n v="241"/>
    <s v="9.1 ELEMENTOS MUSICALES"/>
    <n v="1622"/>
    <s v="PARTITURAS"/>
    <n v="3534"/>
    <s v="USADO"/>
    <m/>
    <s v="GIUSEPPE VERDI-DI PROVENZA IL "/>
    <s v="MAR-LA TRAVIATA"/>
    <n v="2199"/>
    <m/>
    <s v="DE"/>
    <n v="99089.52"/>
    <n v="99089.52"/>
    <s v="1-9-60-90-003"/>
    <s v="3-1-45-12"/>
    <n v="0"/>
    <n v="0"/>
    <x v="944"/>
    <d v="2001-12-21T00:00:00"/>
    <x v="0"/>
  </r>
  <r>
    <n v="241"/>
    <s v="9.1 ELEMENTOS MUSICALES"/>
    <n v="1622"/>
    <s v="PARTITURAS"/>
    <n v="3535"/>
    <s v="USADO"/>
    <m/>
    <s v="MARIO GAREÐA-YO ME LLAMO CUMBI"/>
    <s v="A-SCORE Y PARTES-"/>
    <n v="2200"/>
    <m/>
    <s v="DE"/>
    <n v="829016"/>
    <n v="829016"/>
    <s v="1-9-60-90-003"/>
    <s v="3-1-45-12"/>
    <n v="0"/>
    <n v="0"/>
    <x v="945"/>
    <d v="2002-01-25T00:00:00"/>
    <x v="0"/>
  </r>
  <r>
    <n v="241"/>
    <s v="9.1 ELEMENTOS MUSICALES"/>
    <n v="1622"/>
    <s v="PARTITURAS"/>
    <n v="3536"/>
    <s v="USADO"/>
    <m/>
    <s v="EMILIANO ZULETA-LA GOTA FRIA-S"/>
    <s v="CORE Y PARTES-"/>
    <n v="2201"/>
    <m/>
    <s v="DE"/>
    <n v="829016"/>
    <n v="829016"/>
    <s v="1-9-60-90-003"/>
    <s v="3-1-45-12"/>
    <n v="0"/>
    <n v="0"/>
    <x v="945"/>
    <d v="2002-01-25T00:00:00"/>
    <x v="0"/>
  </r>
  <r>
    <n v="241"/>
    <s v="9.1 ELEMENTOS MUSICALES"/>
    <n v="1622"/>
    <s v="PARTITURAS"/>
    <n v="3537"/>
    <s v="USADO"/>
    <m/>
    <s v="JORGE VILLAMIL-LUNA ROJA-SCORE"/>
    <s v=" Y PARTES-ARREGLO"/>
    <n v="2202"/>
    <m/>
    <s v="DE"/>
    <n v="829016"/>
    <n v="829016"/>
    <s v="1-9-60-90-003"/>
    <s v="3-1-45-12"/>
    <n v="0"/>
    <n v="0"/>
    <x v="945"/>
    <d v="2002-01-25T00:00:00"/>
    <x v="0"/>
  </r>
  <r>
    <n v="241"/>
    <s v="9.1 ELEMENTOS MUSICALES"/>
    <n v="1622"/>
    <s v="PARTITURAS"/>
    <n v="3538"/>
    <s v="USADO"/>
    <m/>
    <s v="ARNULFO BRICEÐO-AY MI LLANURA-"/>
    <s v="ARREG. J.PNZON U."/>
    <n v="2203"/>
    <m/>
    <s v="DE"/>
    <n v="2072539"/>
    <n v="2072539"/>
    <s v="1-9-60-90-003"/>
    <s v="3-1-45-12"/>
    <n v="0"/>
    <n v="0"/>
    <x v="946"/>
    <d v="2002-01-25T00:00:00"/>
    <x v="0"/>
  </r>
  <r>
    <n v="241"/>
    <s v="9.1 ELEMENTOS MUSICALES"/>
    <n v="1622"/>
    <s v="PARTITURAS"/>
    <n v="3539"/>
    <s v="USADO"/>
    <m/>
    <s v="JOSE A. MORALES-PESCADOR,LUCER"/>
    <s v="O Y RIO-ARREGLO"/>
    <n v="2204"/>
    <m/>
    <s v="DE"/>
    <n v="2072539"/>
    <n v="2072539"/>
    <s v="1-9-60-90-003"/>
    <s v="3-1-45-12"/>
    <n v="0"/>
    <n v="0"/>
    <x v="946"/>
    <d v="2002-01-25T00:00:00"/>
    <x v="0"/>
  </r>
  <r>
    <n v="241"/>
    <s v="9.1 ELEMENTOS MUSICALES"/>
    <n v="1622"/>
    <s v="PARTITURAS"/>
    <n v="3540"/>
    <s v="USADO"/>
    <m/>
    <s v="LUIS A. CALVO-YERBECITA DE MI "/>
    <s v="HUERTO-ARREGLO-"/>
    <n v="2205"/>
    <m/>
    <s v="DE"/>
    <n v="2072539"/>
    <n v="2072539"/>
    <s v="1-9-60-90-003"/>
    <s v="3-1-45-12"/>
    <n v="0"/>
    <n v="0"/>
    <x v="946"/>
    <d v="2002-01-25T00:00:00"/>
    <x v="0"/>
  </r>
  <r>
    <n v="241"/>
    <s v="9.1 ELEMENTOS MUSICALES"/>
    <n v="1622"/>
    <s v="PARTITURAS"/>
    <n v="3541"/>
    <s v="USADO"/>
    <m/>
    <s v="JOSE CHEPE PINZON-EL CAFETAL"/>
    <s v="#┐NOMBRE?"/>
    <n v="2206"/>
    <m/>
    <s v="DE"/>
    <n v="2072539"/>
    <n v="2072539"/>
    <s v="1-9-60-90-003"/>
    <s v="3-1-45-12"/>
    <n v="0"/>
    <n v="0"/>
    <x v="946"/>
    <d v="2002-01-25T00:00:00"/>
    <x v="0"/>
  </r>
  <r>
    <n v="241"/>
    <s v="9.1 ELEMENTOS MUSICALES"/>
    <n v="1622"/>
    <s v="PARTITURAS"/>
    <n v="3542"/>
    <s v="USADO"/>
    <m/>
    <s v="JOSE BARROS-MOMPOSINA-ARREG.DE"/>
    <s v=" FRANCISCO ZUMAQUE"/>
    <n v="2207"/>
    <m/>
    <s v="DE"/>
    <n v="2412066.6"/>
    <n v="2412066.6"/>
    <s v="1-9-60-90-003"/>
    <s v="3-1-45-12"/>
    <n v="0"/>
    <n v="0"/>
    <x v="947"/>
    <d v="2002-01-30T00:00:00"/>
    <x v="0"/>
  </r>
  <r>
    <n v="241"/>
    <s v="9.1 ELEMENTOS MUSICALES"/>
    <n v="1622"/>
    <s v="PARTITURAS"/>
    <n v="3543"/>
    <s v="USADO"/>
    <m/>
    <s v="LUCHO BERMUDEZ-SAN FERNANDO-AR"/>
    <s v="REG. FCO. ZUMAQUE"/>
    <n v="2208"/>
    <m/>
    <s v="DE"/>
    <n v="2412066.6"/>
    <n v="2412066.6"/>
    <s v="1-9-60-90-003"/>
    <s v="3-1-45-12"/>
    <n v="0"/>
    <n v="0"/>
    <x v="947"/>
    <d v="2002-01-30T00:00:00"/>
    <x v="0"/>
  </r>
  <r>
    <n v="241"/>
    <s v="9.1 ELEMENTOS MUSICALES"/>
    <n v="1622"/>
    <s v="PARTITURAS"/>
    <n v="3544"/>
    <s v="USADO"/>
    <m/>
    <s v="RAFAEL EL ESCALONA-LA CASA EN "/>
    <s v="EL AIRE-ARREGLO"/>
    <n v="2209"/>
    <m/>
    <s v="DE"/>
    <n v="2412066.7999999998"/>
    <n v="2412066.7999999998"/>
    <s v="1-9-60-90-003"/>
    <s v="3-1-45-12"/>
    <n v="0"/>
    <n v="0"/>
    <x v="948"/>
    <d v="2002-01-30T00:00:00"/>
    <x v="0"/>
  </r>
  <r>
    <n v="241"/>
    <s v="9.1 ELEMENTOS MUSICALES"/>
    <n v="1622"/>
    <s v="PARTITURAS"/>
    <n v="3545"/>
    <s v="USADO"/>
    <m/>
    <s v="LEANDRO DIAZ-MATILDE LINA-ARRE"/>
    <s v=".ARMANDO VELASQUEZ"/>
    <n v="2210"/>
    <m/>
    <s v="DE"/>
    <n v="829016"/>
    <n v="829016"/>
    <s v="1-9-60-90-003"/>
    <s v="3-1-45-12"/>
    <n v="0"/>
    <n v="0"/>
    <x v="945"/>
    <d v="2002-01-30T00:00:00"/>
    <x v="0"/>
  </r>
  <r>
    <n v="241"/>
    <s v="9.1 ELEMENTOS MUSICALES"/>
    <n v="1622"/>
    <s v="PARTITURAS"/>
    <n v="3546"/>
    <s v="USADO"/>
    <m/>
    <s v="BONIFACIO BAUTISTA-DESDE LEJOS"/>
    <s v="#┐NOMBRE?"/>
    <n v="2211"/>
    <m/>
    <s v="DE"/>
    <n v="829016"/>
    <n v="829016"/>
    <s v="1-9-60-90-003"/>
    <s v="3-1-45-12"/>
    <n v="0"/>
    <n v="0"/>
    <x v="945"/>
    <d v="2002-01-30T00:00:00"/>
    <x v="0"/>
  </r>
  <r>
    <n v="241"/>
    <s v="9.1 ELEMENTOS MUSICALES"/>
    <n v="1622"/>
    <s v="PARTITURAS"/>
    <n v="3547"/>
    <s v="USADO"/>
    <m/>
    <s v="EFRAIN OROZCO-SEÐORA MARIA ROS"/>
    <s v="A-ARREGLO"/>
    <n v="2212"/>
    <m/>
    <s v="DE"/>
    <n v="2072540"/>
    <n v="2072540"/>
    <s v="1-9-60-90-003"/>
    <s v="3-1-45-12"/>
    <n v="0"/>
    <n v="0"/>
    <x v="921"/>
    <d v="2002-01-31T00:00:00"/>
    <x v="0"/>
  </r>
  <r>
    <n v="241"/>
    <s v="9.1 ELEMENTOS MUSICALES"/>
    <n v="1622"/>
    <s v="PARTITURAS"/>
    <n v="3548"/>
    <s v="USADO"/>
    <m/>
    <s v="PEDRO MORALES PINO-LEONILDE-AR"/>
    <s v="REGLO"/>
    <n v="2213"/>
    <m/>
    <s v="DE"/>
    <n v="2072540"/>
    <n v="2072540"/>
    <s v="1-9-60-90-003"/>
    <s v="3-1-45-12"/>
    <n v="0"/>
    <n v="0"/>
    <x v="921"/>
    <d v="2002-01-31T00:00:00"/>
    <x v="0"/>
  </r>
  <r>
    <n v="241"/>
    <s v="9.1 ELEMENTOS MUSICALES"/>
    <n v="1622"/>
    <s v="PARTITURAS"/>
    <n v="3549"/>
    <s v="USADO"/>
    <m/>
    <s v="HENRI TOMASI-CONCIERTO PARA TR"/>
    <s v="OMBON-SCORE Y PART"/>
    <n v="2214"/>
    <m/>
    <s v="DE"/>
    <n v="905000"/>
    <n v="905000"/>
    <s v="1-9-60-90-003"/>
    <s v="3-1-45-12"/>
    <n v="0"/>
    <n v="0"/>
    <x v="949"/>
    <d v="2002-02-12T00:00:00"/>
    <x v="0"/>
  </r>
  <r>
    <n v="241"/>
    <s v="9.1 ELEMENTOS MUSICALES"/>
    <n v="1622"/>
    <s v="PARTITURAS"/>
    <n v="3550"/>
    <s v="USADO"/>
    <m/>
    <s v="PAGANINI N.-CONCIERTO PARA VIO"/>
    <s v="LIN Y ORQUESTA  N 1"/>
    <n v="2215"/>
    <m/>
    <s v="DE"/>
    <n v="1354733"/>
    <n v="1354733"/>
    <s v="1-9-60-90-003"/>
    <s v="3-1-45-12"/>
    <n v="0"/>
    <n v="0"/>
    <x v="950"/>
    <d v="2002-02-13T00:00:00"/>
    <x v="0"/>
  </r>
  <r>
    <n v="241"/>
    <s v="9.1 ELEMENTOS MUSICALES"/>
    <n v="1622"/>
    <s v="PARTITURAS"/>
    <n v="3551"/>
    <s v="USADO"/>
    <m/>
    <s v="L'ASSEDIO DI CORINTO-OBERTURA-"/>
    <s v="G.ROSSINI -S Y P."/>
    <n v="2216"/>
    <m/>
    <s v="DE"/>
    <n v="425387"/>
    <n v="425387"/>
    <s v="1-9-60-90-003"/>
    <s v="3-1-45-12"/>
    <n v="0"/>
    <n v="0"/>
    <x v="951"/>
    <d v="2002-05-06T00:00:00"/>
    <x v="0"/>
  </r>
  <r>
    <n v="241"/>
    <s v="9.1 ELEMENTOS MUSICALES"/>
    <n v="1622"/>
    <s v="PARTITURAS"/>
    <n v="3552"/>
    <s v="USADO"/>
    <m/>
    <s v="FRANCIS PUOLENC-L'HISTOIRE DE "/>
    <s v="BABAR -"/>
    <n v="2217"/>
    <m/>
    <s v="DE"/>
    <n v="81339"/>
    <n v="81339"/>
    <s v="1-9-60-90-003"/>
    <s v="3-1-45-12"/>
    <n v="0"/>
    <n v="0"/>
    <x v="952"/>
    <d v="2002-05-23T00:00:00"/>
    <x v="0"/>
  </r>
  <r>
    <n v="241"/>
    <s v="9.1 ELEMENTOS MUSICALES"/>
    <n v="1622"/>
    <s v="PARTITURAS"/>
    <n v="3553"/>
    <s v="USADO"/>
    <m/>
    <s v="GIORGIO F GHEDINI-CONCERTO GRO"/>
    <s v="SSO EN FA MAYOR-"/>
    <n v="2218"/>
    <m/>
    <s v="DE"/>
    <n v="350000"/>
    <n v="350000"/>
    <s v="1-9-60-90-003"/>
    <s v="3-1-45-12"/>
    <n v="0"/>
    <n v="0"/>
    <x v="82"/>
    <d v="2002-05-23T00:00:00"/>
    <x v="0"/>
  </r>
  <r>
    <n v="241"/>
    <s v="9.1 ELEMENTOS MUSICALES"/>
    <n v="1622"/>
    <s v="PARTITURAS"/>
    <n v="3554"/>
    <s v="USADO"/>
    <m/>
    <s v="INOCENTE CARREÐO-MARGARITEÐA-G"/>
    <s v="LOSA SINFËNICA-"/>
    <n v="2219"/>
    <m/>
    <s v="DE"/>
    <n v="665000"/>
    <n v="665000"/>
    <s v="1-9-60-90-003"/>
    <s v="3-1-45-12"/>
    <n v="0"/>
    <n v="0"/>
    <x v="953"/>
    <d v="2002-08-13T00:00:00"/>
    <x v="0"/>
  </r>
  <r>
    <n v="241"/>
    <s v="9.1 ELEMENTOS MUSICALES"/>
    <n v="1622"/>
    <s v="PARTITURAS"/>
    <n v="3555"/>
    <s v="USADO"/>
    <m/>
    <s v="OLIEVER MESSIAN-SIMPHONIE TURA"/>
    <s v="NGALILA- CLA.R"/>
    <n v="2220"/>
    <m/>
    <s v="DE"/>
    <n v="100000"/>
    <n v="100000"/>
    <s v="1-9-60-90-003"/>
    <s v="3-1-45-12"/>
    <n v="0"/>
    <n v="0"/>
    <x v="669"/>
    <d v="2002-09-04T00:00:00"/>
    <x v="0"/>
  </r>
  <r>
    <n v="241"/>
    <s v="9.1 ELEMENTOS MUSICALES"/>
    <n v="1622"/>
    <s v="PARTITURAS"/>
    <n v="3556"/>
    <s v="USADO"/>
    <m/>
    <s v="LUIS MARIA PONCE-CONCIERTO PAR"/>
    <s v="A PIANO Y ORQUESTA"/>
    <n v="2221"/>
    <m/>
    <s v="DE"/>
    <n v="170000"/>
    <n v="170000"/>
    <s v="1-9-60-90-003"/>
    <s v="3-1-45-12"/>
    <n v="0"/>
    <n v="0"/>
    <x v="954"/>
    <d v="2002-09-04T00:00:00"/>
    <x v="0"/>
  </r>
  <r>
    <n v="241"/>
    <s v="9.1 ELEMENTOS MUSICALES"/>
    <n v="1622"/>
    <s v="PARTITURAS"/>
    <n v="3557"/>
    <s v="USADO"/>
    <m/>
    <s v="LUIS ANTONIO ESCOBAR-PEQUEÐA S"/>
    <s v="INFONIA NO. 3"/>
    <n v="2222"/>
    <m/>
    <s v="DE"/>
    <n v="144000"/>
    <n v="144000"/>
    <s v="1-9-60-90-003"/>
    <s v="3-1-45-12"/>
    <n v="0"/>
    <n v="0"/>
    <x v="955"/>
    <d v="2002-09-04T00:00:00"/>
    <x v="0"/>
  </r>
  <r>
    <n v="241"/>
    <s v="9.1 ELEMENTOS MUSICALES"/>
    <n v="1622"/>
    <s v="PARTITURAS"/>
    <n v="3558"/>
    <s v="USADO"/>
    <m/>
    <s v="VAUGHAN WILLIAMS R.-CONCIERTO "/>
    <s v="EN FM PARA TUBA Y"/>
    <n v="2223"/>
    <m/>
    <s v="DE"/>
    <n v="715000"/>
    <n v="715000"/>
    <s v="1-9-60-90-003"/>
    <s v="3-1-45-12"/>
    <n v="0"/>
    <n v="0"/>
    <x v="956"/>
    <d v="2002-09-04T00:00:00"/>
    <x v="0"/>
  </r>
  <r>
    <n v="241"/>
    <s v="9.1 ELEMENTOS MUSICALES"/>
    <n v="1622"/>
    <s v="PARTITURAS"/>
    <n v="3559"/>
    <s v="USADO"/>
    <m/>
    <s v="G.MAHLER CINCO CANCIONES A LOS"/>
    <s v=" POEMAS DE RUECKET"/>
    <n v="2224"/>
    <m/>
    <s v="DE"/>
    <n v="796760"/>
    <n v="796760"/>
    <s v="1-9-60-90-003"/>
    <s v="3-1-45-12"/>
    <n v="0"/>
    <n v="0"/>
    <x v="957"/>
    <d v="2002-09-16T00:00:00"/>
    <x v="0"/>
  </r>
  <r>
    <n v="241"/>
    <s v="9.1 ELEMENTOS MUSICALES"/>
    <n v="1622"/>
    <s v="PARTITURAS"/>
    <n v="3560"/>
    <s v="USADO"/>
    <m/>
    <s v="GONZALEZ ZULETA FABIO-INTRODUC"/>
    <s v="CION Y BAMBUCO"/>
    <n v="2225"/>
    <m/>
    <s v="DE"/>
    <n v="300000"/>
    <n v="300000"/>
    <s v="1-9-60-90-003"/>
    <s v="3-1-45-12"/>
    <n v="0"/>
    <n v="0"/>
    <x v="958"/>
    <d v="2002-10-01T00:00:00"/>
    <x v="0"/>
  </r>
  <r>
    <n v="241"/>
    <s v="9.1 ELEMENTOS MUSICALES"/>
    <n v="1622"/>
    <s v="PARTITURAS"/>
    <n v="3561"/>
    <s v="USADO"/>
    <m/>
    <s v="ADOLPHE ADAM-O HOLY NIGHT-VILL"/>
    <s v="ANCICO-S Y P."/>
    <n v="2226"/>
    <m/>
    <s v="DE"/>
    <n v="959139"/>
    <n v="959139"/>
    <s v="1-9-60-90-003"/>
    <s v="3-1-45-12"/>
    <n v="0"/>
    <n v="0"/>
    <x v="959"/>
    <d v="2002-10-02T00:00:00"/>
    <x v="0"/>
  </r>
  <r>
    <n v="241"/>
    <s v="9.1 ELEMENTOS MUSICALES"/>
    <n v="1622"/>
    <s v="PARTITURAS"/>
    <n v="3562"/>
    <s v="USADO"/>
    <m/>
    <s v="ORIOL RANGEL-VALS-VERSION FERN"/>
    <s v="ANDO LEON R.-S Y P"/>
    <n v="2227"/>
    <m/>
    <s v="DE"/>
    <n v="256000"/>
    <n v="256000"/>
    <s v="1-9-60-90-003"/>
    <s v="3-1-45-12"/>
    <n v="0"/>
    <n v="0"/>
    <x v="960"/>
    <d v="2002-11-05T00:00:00"/>
    <x v="0"/>
  </r>
  <r>
    <n v="241"/>
    <s v="9.1 ELEMENTOS MUSICALES"/>
    <n v="1622"/>
    <s v="PARTITURAS"/>
    <n v="3563"/>
    <s v="USADO"/>
    <m/>
    <s v="EL TAMBORILERO-VERSION DE JESU"/>
    <s v="S PINZON U.-S /P."/>
    <n v="2228"/>
    <m/>
    <s v="DE"/>
    <n v="2050000"/>
    <n v="2050000"/>
    <s v="1-9-60-90-003"/>
    <s v="3-1-45-12"/>
    <n v="0"/>
    <n v="0"/>
    <x v="961"/>
    <d v="2002-11-13T00:00:00"/>
    <x v="0"/>
  </r>
  <r>
    <n v="241"/>
    <s v="9.1 ELEMENTOS MUSICALES"/>
    <n v="1622"/>
    <s v="PARTITURAS"/>
    <n v="3564"/>
    <s v="USADO"/>
    <m/>
    <s v="BURRITO SABANERO-VERSION JESUS"/>
    <s v=" PINZON U.-S/P"/>
    <n v="2229"/>
    <m/>
    <s v="DE"/>
    <n v="2050000"/>
    <n v="2050000"/>
    <s v="1-9-60-90-003"/>
    <s v="3-1-45-12"/>
    <n v="0"/>
    <n v="0"/>
    <x v="961"/>
    <d v="2002-11-13T00:00:00"/>
    <x v="0"/>
  </r>
  <r>
    <n v="241"/>
    <s v="9.1 ELEMENTOS MUSICALES"/>
    <n v="1622"/>
    <s v="PARTITURAS"/>
    <n v="3565"/>
    <s v="USADO"/>
    <m/>
    <s v="ZAGALES-VERSION JESUS PINZON U"/>
    <s v=".-SCORE Y PARTES"/>
    <n v="2230"/>
    <m/>
    <s v="DE"/>
    <n v="2050000"/>
    <n v="2050000"/>
    <s v="1-9-60-90-003"/>
    <s v="3-1-45-12"/>
    <n v="0"/>
    <n v="0"/>
    <x v="961"/>
    <d v="2002-11-13T00:00:00"/>
    <x v="0"/>
  </r>
  <r>
    <n v="241"/>
    <s v="9.1 ELEMENTOS MUSICALES"/>
    <n v="1622"/>
    <s v="PARTITURAS"/>
    <n v="3566"/>
    <s v="USADO"/>
    <m/>
    <s v="HACIA BELEN VA UNA BURRA--VERS"/>
    <s v="ION JESUS PINZON U"/>
    <n v="2231"/>
    <m/>
    <s v="DE"/>
    <n v="2050000"/>
    <n v="2050000"/>
    <s v="1-9-60-90-003"/>
    <s v="3-1-45-12"/>
    <n v="0"/>
    <n v="0"/>
    <x v="961"/>
    <d v="2002-11-13T00:00:00"/>
    <x v="0"/>
  </r>
  <r>
    <n v="241"/>
    <s v="9.1 ELEMENTOS MUSICALES"/>
    <n v="1622"/>
    <s v="PARTITURAS"/>
    <n v="3567"/>
    <s v="USADO"/>
    <m/>
    <s v="CAMPANA SOBRE CAMPANA--VERSION"/>
    <s v=" JESUS PINZON U-"/>
    <n v="2232"/>
    <m/>
    <s v="DE"/>
    <n v="2050000"/>
    <n v="2050000"/>
    <s v="1-9-60-90-003"/>
    <s v="3-1-45-12"/>
    <n v="0"/>
    <n v="0"/>
    <x v="961"/>
    <d v="2002-11-13T00:00:00"/>
    <x v="0"/>
  </r>
  <r>
    <n v="241"/>
    <s v="9.1 ELEMENTOS MUSICALES"/>
    <n v="1622"/>
    <s v="PARTITURAS"/>
    <n v="3568"/>
    <s v="USADO"/>
    <m/>
    <s v="JOAQUIN RODRIGO-CONCIERTO DE A"/>
    <s v="RANJUEZ-PARTES"/>
    <n v="2233"/>
    <m/>
    <s v="DE"/>
    <n v="187000"/>
    <n v="187000"/>
    <s v="1-9-60-90-003"/>
    <s v="3-1-45-12"/>
    <n v="0"/>
    <n v="0"/>
    <x v="962"/>
    <d v="2002-11-27T00:00:00"/>
    <x v="0"/>
  </r>
  <r>
    <n v="241"/>
    <s v="9.1 ELEMENTOS MUSICALES"/>
    <n v="1622"/>
    <s v="PARTITURAS"/>
    <n v="3569"/>
    <s v="USADO"/>
    <m/>
    <s v="SERGEI RACHMANINOV-SINFONIA NO"/>
    <s v=".3 OP.44-SCORE IMP"/>
    <n v="2234"/>
    <m/>
    <s v="DE"/>
    <n v="553840.84"/>
    <n v="553840.84"/>
    <s v="1-9-60-90-003"/>
    <s v="3-1-45-12"/>
    <n v="0"/>
    <n v="0"/>
    <x v="963"/>
    <d v="2003-02-03T00:00:00"/>
    <x v="0"/>
  </r>
  <r>
    <n v="241"/>
    <s v="9.1 ELEMENTOS MUSICALES"/>
    <n v="1622"/>
    <s v="PARTITURAS"/>
    <n v="3570"/>
    <s v="USADO"/>
    <m/>
    <s v="KARL STAMITZ-CONCIERTO PARA VI"/>
    <s v="OLA Y ORQUESTA OP1"/>
    <n v="2235"/>
    <m/>
    <s v="DE"/>
    <n v="362126.48"/>
    <n v="362126.48"/>
    <s v="1-9-60-90-003"/>
    <s v="3-1-45-12"/>
    <n v="0"/>
    <n v="0"/>
    <x v="964"/>
    <d v="2003-02-03T00:00:00"/>
    <x v="0"/>
  </r>
  <r>
    <n v="241"/>
    <s v="9.1 ELEMENTOS MUSICALES"/>
    <n v="1622"/>
    <s v="PARTITURAS"/>
    <n v="3571"/>
    <s v="USADO"/>
    <m/>
    <s v="N. PAGANINI-CONCIERTO PARA VIO"/>
    <s v="LIN Y ORQUESTA N░2"/>
    <n v="2236"/>
    <m/>
    <s v="DE"/>
    <n v="1150283.68"/>
    <n v="1150283.68"/>
    <s v="1-9-60-90-003"/>
    <s v="3-1-45-12"/>
    <n v="0"/>
    <n v="0"/>
    <x v="965"/>
    <d v="2003-02-03T00:00:00"/>
    <x v="0"/>
  </r>
  <r>
    <n v="241"/>
    <s v="9.1 ELEMENTOS MUSICALES"/>
    <n v="1622"/>
    <s v="PARTITURAS"/>
    <n v="3572"/>
    <s v="USADO"/>
    <m/>
    <s v="EDWARD ELGAR-VARIACIONES ENIGM"/>
    <s v="A OP 36-S Y P"/>
    <n v="2237"/>
    <m/>
    <s v="DE"/>
    <n v="1227668.3999999999"/>
    <n v="1227668.3999999999"/>
    <s v="1-9-60-90-003"/>
    <s v="3-1-45-12"/>
    <n v="0"/>
    <n v="0"/>
    <x v="966"/>
    <d v="2003-02-27T00:00:00"/>
    <x v="0"/>
  </r>
  <r>
    <n v="241"/>
    <s v="9.1 ELEMENTOS MUSICALES"/>
    <n v="1622"/>
    <s v="PARTITURAS"/>
    <n v="3573"/>
    <s v="USADO"/>
    <m/>
    <s v="RICHARD WAGNER-OBERTURA RIENZI"/>
    <s v="#┐NOMBRE?"/>
    <n v="2238"/>
    <m/>
    <s v="DE"/>
    <n v="667678.6"/>
    <n v="667678.6"/>
    <s v="1-9-60-90-003"/>
    <s v="3-1-45-12"/>
    <n v="0"/>
    <n v="0"/>
    <x v="967"/>
    <d v="2003-02-27T00:00:00"/>
    <x v="0"/>
  </r>
  <r>
    <n v="241"/>
    <s v="9.1 ELEMENTOS MUSICALES"/>
    <n v="1622"/>
    <s v="PARTITURAS"/>
    <n v="3574"/>
    <s v="USADO"/>
    <m/>
    <s v="WILLIAMS JOHN-STAR WAR- SUITE "/>
    <s v="PARA ORQUESTA- SCORE Y PARTS"/>
    <n v="2239"/>
    <m/>
    <s v="DE"/>
    <n v="2855014"/>
    <n v="2855014"/>
    <s v="1-9-60-90-003"/>
    <s v="3-1-45-12"/>
    <n v="0"/>
    <n v="0"/>
    <x v="968"/>
    <d v="2003-03-13T00:00:00"/>
    <x v="0"/>
  </r>
  <r>
    <n v="241"/>
    <s v="9.1 ELEMENTOS MUSICALES"/>
    <n v="1622"/>
    <s v="PARTITURAS"/>
    <n v="3575"/>
    <s v="USADO"/>
    <m/>
    <s v="JOSE BARROS-LAS PILANDERAS-SCO"/>
    <s v="RE-ARREGLO"/>
    <n v="2240"/>
    <m/>
    <s v="DE"/>
    <n v="850000"/>
    <n v="850000"/>
    <s v="1-9-60-90-003"/>
    <s v="3-1-45-12"/>
    <n v="0"/>
    <n v="0"/>
    <x v="203"/>
    <d v="2003-07-09T00:00:00"/>
    <x v="0"/>
  </r>
  <r>
    <n v="241"/>
    <s v="9.1 ELEMENTOS MUSICALES"/>
    <n v="1622"/>
    <s v="PARTITURAS"/>
    <n v="3576"/>
    <s v="USADO"/>
    <m/>
    <s v="ALEJANDRO WILLS-GALERON LLANER"/>
    <s v="O-SCORE-ARREGLO"/>
    <n v="2241"/>
    <m/>
    <s v="DE"/>
    <n v="850000"/>
    <n v="850000"/>
    <s v="1-9-60-90-003"/>
    <s v="3-1-45-12"/>
    <n v="0"/>
    <n v="0"/>
    <x v="203"/>
    <d v="2003-07-10T00:00:00"/>
    <x v="0"/>
  </r>
  <r>
    <n v="241"/>
    <s v="9.1 ELEMENTOS MUSICALES"/>
    <n v="1622"/>
    <s v="PARTITURAS"/>
    <n v="3577"/>
    <s v="USADO"/>
    <m/>
    <s v="MADERA-CHOPERENA-LA POLLERA CO"/>
    <s v="LORA-SCORE-ARREGLO"/>
    <n v="2242"/>
    <m/>
    <s v="DE"/>
    <n v="850000"/>
    <n v="850000"/>
    <s v="1-9-60-90-003"/>
    <s v="3-1-45-12"/>
    <n v="0"/>
    <n v="0"/>
    <x v="203"/>
    <d v="2003-07-10T00:00:00"/>
    <x v="0"/>
  </r>
  <r>
    <n v="241"/>
    <s v="9.1 ELEMENTOS MUSICALES"/>
    <n v="1622"/>
    <s v="PARTITURAS"/>
    <n v="3578"/>
    <s v="USADO"/>
    <m/>
    <s v="CALVO LUIS A.-BLANQUITA-SCORE-"/>
    <s v="ARREGLO F.LONDOÐO"/>
    <n v="2243"/>
    <m/>
    <s v="DE"/>
    <n v="850000"/>
    <n v="850000"/>
    <s v="1-9-60-90-003"/>
    <s v="3-1-45-12"/>
    <n v="0"/>
    <n v="0"/>
    <x v="203"/>
    <d v="2003-07-19T00:00:00"/>
    <x v="0"/>
  </r>
  <r>
    <n v="241"/>
    <s v="9.1 ELEMENTOS MUSICALES"/>
    <n v="1622"/>
    <s v="PARTITURAS"/>
    <n v="3579"/>
    <s v="USADO"/>
    <m/>
    <s v="BERMUDEZ LUCHO-COLOMBIA TIERRA"/>
    <s v=" QUERIDA-SCORE-"/>
    <n v="2250"/>
    <m/>
    <s v="DE"/>
    <n v="850000"/>
    <n v="850000"/>
    <s v="1-9-60-90-003"/>
    <s v="3-1-45-12"/>
    <n v="0"/>
    <n v="0"/>
    <x v="203"/>
    <d v="2003-08-04T00:00:00"/>
    <x v="0"/>
  </r>
  <r>
    <n v="241"/>
    <s v="9.1 ELEMENTOS MUSICALES"/>
    <n v="1622"/>
    <s v="PARTITURAS"/>
    <n v="3580"/>
    <s v="USADO"/>
    <m/>
    <s v="STRAVINSKY I-FUEGOS ARTIFICIAL"/>
    <s v="ES-SCORE Y PARTES"/>
    <n v="2251"/>
    <m/>
    <s v="DE"/>
    <n v="676277.2"/>
    <n v="676277.2"/>
    <s v="1-9-60-90-003"/>
    <s v="3-1-45-12"/>
    <n v="0"/>
    <n v="0"/>
    <x v="969"/>
    <d v="2003-09-05T00:00:00"/>
    <x v="0"/>
  </r>
  <r>
    <n v="241"/>
    <s v="9.1 ELEMENTOS MUSICALES"/>
    <n v="1622"/>
    <s v="PARTITURAS"/>
    <n v="3581"/>
    <s v="USADO"/>
    <m/>
    <s v="BERLIOZ H.-OBERTURA OPERA BENV"/>
    <s v="ENUTO CELLINI OP23"/>
    <n v="2252"/>
    <m/>
    <s v="DE"/>
    <n v="655144.80000000005"/>
    <n v="655144.80000000005"/>
    <s v="1-9-60-90-003"/>
    <s v="3-1-45-12"/>
    <n v="0"/>
    <n v="0"/>
    <x v="970"/>
    <d v="2003-09-05T00:00:00"/>
    <x v="0"/>
  </r>
  <r>
    <n v="241"/>
    <s v="9.1 ELEMENTOS MUSICALES"/>
    <n v="1622"/>
    <s v="PARTITURAS"/>
    <n v="3582"/>
    <s v="USADO"/>
    <m/>
    <s v="PINZON U.J.-LA MUERTE DE CRIST"/>
    <s v="O CON EL SONIDO LA"/>
    <n v="2253"/>
    <m/>
    <s v="DE"/>
    <n v="1080000"/>
    <n v="1080000"/>
    <s v="1-9-60-90-003"/>
    <s v="3-1-45-12"/>
    <n v="0"/>
    <n v="0"/>
    <x v="971"/>
    <d v="2003-09-05T00:00:00"/>
    <x v="0"/>
  </r>
  <r>
    <n v="241"/>
    <s v="9.1 ELEMENTOS MUSICALES"/>
    <n v="1622"/>
    <s v="PARTITURAS"/>
    <n v="3583"/>
    <s v="USADO"/>
    <m/>
    <s v="BORODIN ALEXANDER-SINFONIA NO."/>
    <s v="2 EN SI MENOR-S YP"/>
    <n v="2254"/>
    <m/>
    <s v="DE"/>
    <n v="1236508.94"/>
    <n v="1236508.94"/>
    <s v="1-9-60-90-003"/>
    <s v="3-1-45-12"/>
    <n v="0"/>
    <n v="0"/>
    <x v="972"/>
    <d v="2003-12-26T00:00:00"/>
    <x v="0"/>
  </r>
  <r>
    <n v="241"/>
    <s v="9.1 ELEMENTOS MUSICALES"/>
    <n v="1622"/>
    <s v="PARTITURAS"/>
    <n v="3584"/>
    <s v="USADO"/>
    <m/>
    <s v="DVORAK ANTONIN-REQUIEM OP 89-S"/>
    <s v=" Y P-MAT.IMPRESO"/>
    <n v="2255"/>
    <m/>
    <s v="DE"/>
    <n v="1986522.54"/>
    <n v="1986522.54"/>
    <s v="1-9-60-90-003"/>
    <s v="3-1-45-12"/>
    <n v="0"/>
    <n v="0"/>
    <x v="973"/>
    <d v="2003-12-26T00:00:00"/>
    <x v="0"/>
  </r>
  <r>
    <n v="241"/>
    <s v="9.1 ELEMENTOS MUSICALES"/>
    <n v="1622"/>
    <s v="PARTITURAS"/>
    <n v="3585"/>
    <s v="USADO"/>
    <m/>
    <s v="SALIERI ANTONIO-LA SCUOLA DI G"/>
    <s v="ELOSI SINFONIA-"/>
    <n v="2256"/>
    <m/>
    <s v="DE"/>
    <n v="162164.51999999999"/>
    <n v="162164.51999999999"/>
    <s v="1-9-60-90-003"/>
    <s v="3-1-45-12"/>
    <n v="0"/>
    <n v="0"/>
    <x v="974"/>
    <d v="2003-12-26T00:00:00"/>
    <x v="0"/>
  </r>
  <r>
    <n v="241"/>
    <s v="9.1 ELEMENTOS MUSICALES"/>
    <n v="1622"/>
    <s v="PARTITURAS"/>
    <n v="3586"/>
    <s v="USADO"/>
    <m/>
    <s v="GLINKA M.NOCHE EN MADRID(OBERT"/>
    <s v="UTA ESPAÐOLA NO.2)"/>
    <n v="2257"/>
    <m/>
    <s v="DE"/>
    <n v="486495.52"/>
    <n v="486495.52"/>
    <s v="1-9-60-90-003"/>
    <s v="3-1-45-12"/>
    <n v="0"/>
    <n v="0"/>
    <x v="975"/>
    <d v="2003-12-26T00:00:00"/>
    <x v="0"/>
  </r>
  <r>
    <n v="241"/>
    <s v="9.1 ELEMENTOS MUSICALES"/>
    <n v="1622"/>
    <s v="PARTITURAS"/>
    <n v="3587"/>
    <s v="USADO"/>
    <m/>
    <s v="DVORAK ANTONIN-SINFONIA NO.5-E"/>
    <s v="N FA, OP 76 S Y P-"/>
    <n v="2258"/>
    <m/>
    <s v="DE"/>
    <n v="1013532.6"/>
    <n v="1013532.6"/>
    <s v="1-9-60-90-003"/>
    <s v="3-1-45-12"/>
    <n v="0"/>
    <n v="0"/>
    <x v="976"/>
    <d v="2003-12-26T00:00:00"/>
    <x v="0"/>
  </r>
  <r>
    <n v="241"/>
    <s v="9.1 ELEMENTOS MUSICALES"/>
    <n v="1622"/>
    <s v="PARTITURAS"/>
    <n v="3588"/>
    <s v="USADO"/>
    <m/>
    <s v="ASALIERI A-LA SCUOLA DI GELOSI"/>
    <s v=" SINFONIA--SCORE"/>
    <n v="2259"/>
    <m/>
    <s v="DE"/>
    <n v="60811.839999999997"/>
    <n v="60811.839999999997"/>
    <s v="1-9-60-90-003"/>
    <s v="3-1-45-12"/>
    <n v="0"/>
    <n v="0"/>
    <x v="977"/>
    <d v="2003-12-26T00:00:00"/>
    <x v="0"/>
  </r>
  <r>
    <n v="241"/>
    <s v="9.1 ELEMENTOS MUSICALES"/>
    <n v="1622"/>
    <s v="PARTITURAS"/>
    <n v="3589"/>
    <s v="USADO"/>
    <m/>
    <s v="ORPHEUS (OPERA DE TRES ALTOS) "/>
    <s v="CHRISTOPH GLUCK"/>
    <n v="226"/>
    <m/>
    <s v="DE"/>
    <n v="1264321.1200000001"/>
    <n v="1264321.1200000001"/>
    <s v="1-9-60-90-003"/>
    <s v="3-1-45-12"/>
    <n v="0"/>
    <n v="0"/>
    <x v="978"/>
    <d v="2008-08-28T00:00:00"/>
    <x v="0"/>
  </r>
  <r>
    <n v="241"/>
    <s v="9.1 ELEMENTOS MUSICALES"/>
    <n v="1622"/>
    <s v="PARTITURAS"/>
    <n v="3590"/>
    <s v="USADO"/>
    <m/>
    <s v="DVORAK A. SERENATA EN RE MENOR"/>
    <s v=" OP 44- S Y P."/>
    <n v="2260"/>
    <m/>
    <s v="DE"/>
    <n v="344600.04"/>
    <n v="344600.04"/>
    <s v="1-9-60-90-003"/>
    <s v="3-1-45-12"/>
    <n v="0"/>
    <n v="0"/>
    <x v="979"/>
    <d v="2003-12-26T00:00:00"/>
    <x v="0"/>
  </r>
  <r>
    <n v="241"/>
    <s v="9.1 ELEMENTOS MUSICALES"/>
    <n v="1622"/>
    <s v="PARTITURAS"/>
    <n v="3591"/>
    <s v="USADO"/>
    <m/>
    <s v="SAINT-SAENS C.-CONCIERTO PARA "/>
    <s v="VIOLONCHELO Y OR."/>
    <n v="2261"/>
    <m/>
    <s v="DE"/>
    <n v="585406"/>
    <n v="585406"/>
    <s v="1-9-60-90-003"/>
    <s v="3-1-45-12"/>
    <n v="0"/>
    <n v="0"/>
    <x v="980"/>
    <d v="2004-03-18T00:00:00"/>
    <x v="0"/>
  </r>
  <r>
    <n v="241"/>
    <s v="9.1 ELEMENTOS MUSICALES"/>
    <n v="1622"/>
    <s v="PARTITURAS"/>
    <n v="3592"/>
    <s v="USADO"/>
    <m/>
    <s v="J.STRAUSS-POLKA SCENELL PO 324"/>
    <s v="#┐NOMBRE?"/>
    <n v="2262"/>
    <m/>
    <s v="DE"/>
    <n v="115746"/>
    <n v="115746"/>
    <s v="1-9-60-90-003"/>
    <s v="3-1-45-12"/>
    <n v="0"/>
    <n v="0"/>
    <x v="981"/>
    <d v="2004-05-27T00:00:00"/>
    <x v="0"/>
  </r>
  <r>
    <n v="241"/>
    <s v="9.1 ELEMENTOS MUSICALES"/>
    <n v="1622"/>
    <s v="PARTITURAS"/>
    <n v="3593"/>
    <s v="USADO"/>
    <m/>
    <s v="A. VIVALDI-C/TO PARA PICCOLO,C"/>
    <s v="UERDAS Y BAJO CONT"/>
    <n v="2263"/>
    <m/>
    <s v="DE"/>
    <n v="274327"/>
    <n v="274327"/>
    <s v="1-9-60-90-003"/>
    <s v="3-1-45-12"/>
    <n v="0"/>
    <n v="0"/>
    <x v="982"/>
    <d v="2004-05-27T00:00:00"/>
    <x v="0"/>
  </r>
  <r>
    <n v="241"/>
    <s v="9.1 ELEMENTOS MUSICALES"/>
    <n v="1622"/>
    <s v="PARTITURAS"/>
    <n v="3594"/>
    <s v="USADO"/>
    <m/>
    <s v="PEÐA S. JAIRO D.-PLEGARIA POR "/>
    <s v="LA PAZ-S Y P-MANUS"/>
    <n v="2264"/>
    <m/>
    <s v="DE"/>
    <n v="4250000"/>
    <n v="4250000"/>
    <s v="1-9-60-90-003"/>
    <s v="3-1-45-12"/>
    <n v="0"/>
    <n v="0"/>
    <x v="983"/>
    <d v="2004-07-16T00:00:00"/>
    <x v="0"/>
  </r>
  <r>
    <n v="241"/>
    <s v="9.1 ELEMENTOS MUSICALES"/>
    <n v="1622"/>
    <s v="PARTITURAS"/>
    <n v="3595"/>
    <s v="USADO"/>
    <m/>
    <s v="BERNAL MANUEL J.-GLORIA EUGENI"/>
    <s v="A-BAMBUCO-AR/GLO.PINZON ISAURO"/>
    <n v="2265"/>
    <m/>
    <s v="DE"/>
    <n v="2500000"/>
    <n v="2500000"/>
    <s v="1-9-60-90-003"/>
    <s v="3-1-45-12"/>
    <n v="0"/>
    <n v="0"/>
    <x v="984"/>
    <d v="2004-08-06T00:00:00"/>
    <x v="0"/>
  </r>
  <r>
    <n v="241"/>
    <s v="9.1 ELEMENTOS MUSICALES"/>
    <n v="1622"/>
    <s v="PARTITURAS"/>
    <n v="3596"/>
    <s v="USADO"/>
    <m/>
    <s v="ASINS JOSE M.-FERIA DE MANIZAL"/>
    <s v="ES-AR/GLO-.PINZON ISAURO"/>
    <n v="2266"/>
    <m/>
    <s v="DE"/>
    <n v="2500000"/>
    <n v="2500000"/>
    <s v="1-9-60-90-003"/>
    <s v="3-1-45-12"/>
    <n v="0"/>
    <n v="0"/>
    <x v="984"/>
    <d v="2004-08-06T00:00:00"/>
    <x v="0"/>
  </r>
  <r>
    <n v="241"/>
    <s v="9.1 ELEMENTOS MUSICALES"/>
    <n v="1622"/>
    <s v="PARTITURAS"/>
    <n v="3597"/>
    <s v="USADO"/>
    <m/>
    <s v="REY LUIS A.-AY SI SI-JOROPO-AR"/>
    <s v="REGLO-.FIERRO JAVIER"/>
    <n v="2267"/>
    <m/>
    <s v="DE"/>
    <n v="2500000"/>
    <n v="2500000"/>
    <s v="1-9-60-90-003"/>
    <s v="3-1-45-12"/>
    <n v="0"/>
    <n v="0"/>
    <x v="984"/>
    <d v="2004-08-13T00:00:00"/>
    <x v="0"/>
  </r>
  <r>
    <n v="241"/>
    <s v="9.1 ELEMENTOS MUSICALES"/>
    <n v="1622"/>
    <s v="PARTITURAS"/>
    <n v="3598"/>
    <s v="USADO"/>
    <m/>
    <s v="TOBAR ALEX -PACHITO E┤CHE-ARRE"/>
    <s v="GLO-HERNANDEZ RICARDO"/>
    <n v="2268"/>
    <m/>
    <s v="DE"/>
    <n v="2500000"/>
    <n v="2500000"/>
    <s v="1-9-60-90-003"/>
    <s v="3-1-45-12"/>
    <n v="0"/>
    <n v="0"/>
    <x v="984"/>
    <d v="2004-08-17T00:00:00"/>
    <x v="0"/>
  </r>
  <r>
    <n v="241"/>
    <s v="9.1 ELEMENTOS MUSICALES"/>
    <n v="1622"/>
    <s v="PARTITURAS"/>
    <n v="3599"/>
    <s v="USADO"/>
    <m/>
    <s v="BERMUDEZ LUCHO-TOLU-GAITA-ARRE"/>
    <s v="GLO.HERNANDEZ M. RICARDO"/>
    <n v="2269"/>
    <m/>
    <s v="DE"/>
    <n v="2500000"/>
    <n v="2500000"/>
    <s v="1-9-60-90-003"/>
    <s v="3-1-45-12"/>
    <n v="0"/>
    <n v="0"/>
    <x v="984"/>
    <d v="2004-08-17T00:00:00"/>
    <x v="0"/>
  </r>
  <r>
    <n v="241"/>
    <s v="9.1 ELEMENTOS MUSICALES"/>
    <n v="1622"/>
    <s v="PARTITURAS"/>
    <n v="3600"/>
    <s v="USADO"/>
    <m/>
    <s v="ACH, ACH FUHL (ARIA) LA FLAUTA"/>
    <s v=" MAGICA DE WOLFGAN"/>
    <n v="227"/>
    <m/>
    <s v="DE"/>
    <n v="63925.279999999999"/>
    <n v="63925.279999999999"/>
    <s v="1-9-60-90-003"/>
    <s v="3-1-45-12"/>
    <n v="0"/>
    <n v="0"/>
    <x v="985"/>
    <d v="2008-08-28T00:00:00"/>
    <x v="0"/>
  </r>
  <r>
    <n v="241"/>
    <s v="9.1 ELEMENTOS MUSICALES"/>
    <n v="1622"/>
    <s v="PARTITURAS"/>
    <n v="3601"/>
    <s v="USADO"/>
    <m/>
    <s v="NIETO LUIS-CHAMBU-SON SUREÐO-A"/>
    <s v="RREGLO-.LONDOÐO FABIO"/>
    <n v="2270"/>
    <m/>
    <s v="DE"/>
    <n v="2500000"/>
    <n v="2500000"/>
    <s v="1-9-60-90-003"/>
    <s v="3-1-45-12"/>
    <n v="0"/>
    <n v="0"/>
    <x v="984"/>
    <d v="2004-08-16T00:00:00"/>
    <x v="0"/>
  </r>
  <r>
    <n v="241"/>
    <s v="9.1 ELEMENTOS MUSICALES"/>
    <n v="1622"/>
    <s v="PARTITURAS"/>
    <n v="3602"/>
    <s v="USADO"/>
    <m/>
    <s v="DEL FOLKLORE-LA GUANEÐA-BAMBUC"/>
    <s v="O.-ARREGLO.LONDOÐO FABIO"/>
    <n v="2271"/>
    <m/>
    <s v="DE"/>
    <n v="2500000"/>
    <n v="2500000"/>
    <s v="1-9-60-90-003"/>
    <s v="3-1-45-12"/>
    <n v="0"/>
    <n v="0"/>
    <x v="984"/>
    <d v="2004-08-16T00:00:00"/>
    <x v="0"/>
  </r>
  <r>
    <n v="241"/>
    <s v="9.1 ELEMENTOS MUSICALES"/>
    <n v="1622"/>
    <s v="PARTITURAS"/>
    <n v="3603"/>
    <s v="USADO"/>
    <m/>
    <s v="URDANETA A-.GUABINA CHIQUINQUI"/>
    <s v="REÐA-ARREGLO.SANCHEZ ANDRES"/>
    <n v="2272"/>
    <m/>
    <s v="DE"/>
    <n v="2500000"/>
    <n v="2500000"/>
    <s v="1-9-60-90-003"/>
    <s v="3-1-45-12"/>
    <n v="0"/>
    <n v="0"/>
    <x v="984"/>
    <d v="2004-08-16T00:00:00"/>
    <x v="0"/>
  </r>
  <r>
    <n v="241"/>
    <s v="9.1 ELEMENTOS MUSICALES"/>
    <n v="1622"/>
    <s v="PARTITURAS"/>
    <n v="3604"/>
    <s v="USADO"/>
    <m/>
    <s v="MACIAS JOSE-LA RUANA-BAMBUCO-A"/>
    <s v="RREGLO-.SANCHEZ ANDRES"/>
    <n v="2273"/>
    <m/>
    <s v="DE"/>
    <n v="2500000"/>
    <n v="2500000"/>
    <s v="1-9-60-90-003"/>
    <s v="3-1-45-12"/>
    <n v="0"/>
    <n v="0"/>
    <x v="984"/>
    <d v="2004-08-16T00:00:00"/>
    <x v="0"/>
  </r>
  <r>
    <n v="241"/>
    <s v="9.1 ELEMENTOS MUSICALES"/>
    <n v="1622"/>
    <s v="PARTITURAS"/>
    <n v="3605"/>
    <s v="USADO"/>
    <m/>
    <s v="BENAVIDES FRANCISCO.-VELEÐITA-"/>
    <s v="GUABINA-A/GLO PINZON U. JESUS"/>
    <n v="2274"/>
    <m/>
    <s v="DE"/>
    <n v="3800000"/>
    <n v="3800000"/>
    <s v="1-9-60-90-003"/>
    <s v="3-1-45-12"/>
    <n v="0"/>
    <n v="0"/>
    <x v="986"/>
    <d v="2004-08-16T00:00:00"/>
    <x v="0"/>
  </r>
  <r>
    <n v="241"/>
    <s v="9.1 ELEMENTOS MUSICALES"/>
    <n v="1622"/>
    <s v="PARTITURAS"/>
    <n v="3606"/>
    <s v="USADO"/>
    <m/>
    <s v="NUÐEZ BENIGNO-GAVOTA MARIA-ARR"/>
    <s v="EGLO  PINZON U.JESUS"/>
    <n v="2275"/>
    <m/>
    <s v="DE"/>
    <n v="3800000"/>
    <n v="3800000"/>
    <s v="1-9-60-90-003"/>
    <s v="3-1-45-12"/>
    <n v="0"/>
    <n v="0"/>
    <x v="986"/>
    <d v="2004-08-16T00:00:00"/>
    <x v="0"/>
  </r>
  <r>
    <n v="241"/>
    <s v="9.1 ELEMENTOS MUSICALES"/>
    <n v="1622"/>
    <s v="PARTITURAS"/>
    <n v="3607"/>
    <s v="USADO"/>
    <m/>
    <s v="VERDI G.-AIDA-OPERA-SCORE IMPR"/>
    <s v="ESO-LIBRO"/>
    <n v="2276"/>
    <m/>
    <s v="DE"/>
    <n v="96000"/>
    <n v="96000"/>
    <s v="1-9-60-90-003"/>
    <s v="3-1-45-12"/>
    <n v="0"/>
    <n v="0"/>
    <x v="987"/>
    <d v="2004-12-27T00:00:00"/>
    <x v="0"/>
  </r>
  <r>
    <n v="241"/>
    <s v="9.1 ELEMENTOS MUSICALES"/>
    <n v="1622"/>
    <s v="PARTITURAS"/>
    <n v="3608"/>
    <s v="USADO"/>
    <m/>
    <s v="STRAUSS RICHARD-SINFONIA DOMES"/>
    <s v="TICA OP 53-S Y P"/>
    <n v="2277"/>
    <m/>
    <s v="DE"/>
    <n v="1565472"/>
    <n v="1565472"/>
    <s v="1-9-60-90-003"/>
    <s v="3-1-45-12"/>
    <n v="0"/>
    <n v="0"/>
    <x v="988"/>
    <d v="2005-04-04T00:00:00"/>
    <x v="0"/>
  </r>
  <r>
    <n v="241"/>
    <s v="9.1 ELEMENTOS MUSICALES"/>
    <n v="1622"/>
    <s v="PARTITURAS"/>
    <n v="3609"/>
    <s v="USADO"/>
    <m/>
    <s v="SARASATE PABLO-AIRES GITANOS-S"/>
    <s v="CORE Y PARTES"/>
    <n v="2278"/>
    <m/>
    <s v="DE"/>
    <n v="304781"/>
    <n v="304781"/>
    <s v="1-9-60-90-003"/>
    <s v="3-1-45-12"/>
    <n v="0"/>
    <n v="0"/>
    <x v="989"/>
    <d v="2005-04-06T00:00:00"/>
    <x v="0"/>
  </r>
  <r>
    <n v="241"/>
    <s v="9.1 ELEMENTOS MUSICALES"/>
    <n v="1622"/>
    <s v="PARTITURAS"/>
    <n v="3610"/>
    <s v="USADO"/>
    <m/>
    <s v="BERLIOZ HECTOR-EL CORSARIO OP "/>
    <s v="21-SCORE Y PARTES"/>
    <n v="2279"/>
    <m/>
    <s v="DE"/>
    <n v="338647"/>
    <n v="338647"/>
    <s v="1-9-60-90-003"/>
    <s v="3-1-45-12"/>
    <n v="0"/>
    <n v="0"/>
    <x v="990"/>
    <d v="2005-04-06T00:00:00"/>
    <x v="0"/>
  </r>
  <r>
    <n v="241"/>
    <s v="9.1 ELEMENTOS MUSICALES"/>
    <n v="1622"/>
    <s v="PARTITURAS"/>
    <n v="3611"/>
    <s v="USADO"/>
    <m/>
    <s v="EL CANTO DEL RUISEÐOR (POEMA S"/>
    <s v="INFONICO IGOR S"/>
    <n v="228"/>
    <m/>
    <s v="DE"/>
    <n v="722628.2"/>
    <n v="722628.2"/>
    <s v="1-9-60-90-003"/>
    <s v="3-1-45-12"/>
    <n v="0"/>
    <n v="0"/>
    <x v="991"/>
    <d v="2008-08-28T00:00:00"/>
    <x v="0"/>
  </r>
  <r>
    <n v="241"/>
    <s v="9.1 ELEMENTOS MUSICALES"/>
    <n v="1622"/>
    <s v="PARTITURAS"/>
    <n v="3612"/>
    <s v="USADO"/>
    <m/>
    <s v="MAHLER GUSTAV-SINFONIA  NO.8-E"/>
    <s v="DION UNIVERSAL"/>
    <n v="2280"/>
    <m/>
    <s v="DE"/>
    <n v="699886"/>
    <n v="699886"/>
    <s v="1-9-60-90-003"/>
    <s v="3-1-45-12"/>
    <n v="0"/>
    <n v="0"/>
    <x v="992"/>
    <d v="2005-08-01T00:00:00"/>
    <x v="0"/>
  </r>
  <r>
    <n v="241"/>
    <s v="9.1 ELEMENTOS MUSICALES"/>
    <n v="1622"/>
    <s v="PARTITURAS"/>
    <n v="3613"/>
    <s v="USADO"/>
    <m/>
    <s v="GOUNOD CHARLES-AH! LEVETOL,SOL"/>
    <s v="EIL DE ROMEO Y JULIETA-"/>
    <n v="2281"/>
    <m/>
    <s v="DE"/>
    <n v="158369"/>
    <n v="158369"/>
    <s v="1-9-60-90-003"/>
    <s v="3-1-45-12"/>
    <n v="0"/>
    <n v="0"/>
    <x v="993"/>
    <d v="2005-08-10T00:00:00"/>
    <x v="0"/>
  </r>
  <r>
    <n v="241"/>
    <s v="9.1 ELEMENTOS MUSICALES"/>
    <n v="1622"/>
    <s v="PARTITURAS"/>
    <n v="3614"/>
    <s v="USADO"/>
    <m/>
    <s v="DONIZETTI GAETANO-VOGLIO DIRE,"/>
    <s v="OBBLIGATO,OBBLIGATO"/>
    <n v="2282"/>
    <m/>
    <s v="DE"/>
    <n v="475101"/>
    <n v="475101"/>
    <s v="1-9-60-90-003"/>
    <s v="3-1-45-12"/>
    <n v="0"/>
    <n v="0"/>
    <x v="994"/>
    <d v="2005-08-10T00:00:00"/>
    <x v="0"/>
  </r>
  <r>
    <n v="241"/>
    <s v="9.1 ELEMENTOS MUSICALES"/>
    <n v="1622"/>
    <s v="PARTITURAS"/>
    <n v="3615"/>
    <s v="USADO"/>
    <m/>
    <s v="GOUNOD CHARLES-PRISON TRIO,ANG"/>
    <s v="ES PURS,ANGES RADI"/>
    <n v="2283"/>
    <m/>
    <s v="DE"/>
    <n v="527889.31999999995"/>
    <n v="527889.31999999995"/>
    <s v="1-9-60-90-003"/>
    <s v="3-1-45-12"/>
    <n v="0"/>
    <n v="0"/>
    <x v="995"/>
    <d v="2005-08-10T00:00:00"/>
    <x v="0"/>
  </r>
  <r>
    <n v="241"/>
    <s v="9.1 ELEMENTOS MUSICALES"/>
    <n v="1622"/>
    <s v="PARTITURAS"/>
    <n v="3616"/>
    <s v="USADO"/>
    <m/>
    <s v="ROSSINI GIOACHINO-MIEI RAMKOLL"/>
    <s v="I FEMMININI"/>
    <n v="2284"/>
    <m/>
    <s v="DE"/>
    <n v="387126.8"/>
    <n v="387126.8"/>
    <s v="1-9-60-90-003"/>
    <s v="3-1-45-12"/>
    <n v="0"/>
    <n v="0"/>
    <x v="996"/>
    <d v="2005-08-10T00:00:00"/>
    <x v="0"/>
  </r>
  <r>
    <n v="241"/>
    <s v="9.1 ELEMENTOS MUSICALES"/>
    <n v="1622"/>
    <s v="PARTITURAS"/>
    <n v="3617"/>
    <s v="USADO"/>
    <m/>
    <s v="PUCCINI GIACOMO-SOAVE FANCIULL"/>
    <s v="A -LA BOHEME -SCOE"/>
    <n v="2285"/>
    <m/>
    <s v="DE"/>
    <n v="186519.88"/>
    <n v="186519.88"/>
    <s v="1-9-60-90-003"/>
    <s v="3-1-45-12"/>
    <n v="0"/>
    <n v="0"/>
    <x v="997"/>
    <d v="2005-08-10T00:00:00"/>
    <x v="0"/>
  </r>
  <r>
    <n v="241"/>
    <s v="9.1 ELEMENTOS MUSICALES"/>
    <n v="1622"/>
    <s v="PARTITURAS"/>
    <n v="3618"/>
    <s v="USADO"/>
    <m/>
    <s v="VERDI GIUSEPPE-L¿ONORE! LADRI!"/>
    <s v="#┐NOMBRE?"/>
    <n v="2286"/>
    <m/>
    <s v="DE"/>
    <n v="168925"/>
    <n v="168925"/>
    <s v="1-9-60-90-003"/>
    <s v="3-1-45-12"/>
    <n v="0"/>
    <n v="0"/>
    <x v="998"/>
    <d v="2005-08-10T00:00:00"/>
    <x v="0"/>
  </r>
  <r>
    <n v="241"/>
    <s v="9.1 ELEMENTOS MUSICALES"/>
    <n v="1622"/>
    <s v="PARTITURAS"/>
    <n v="3619"/>
    <s v="USADO"/>
    <m/>
    <s v="VIVALDI ANTONIO-LAS CUATRO EST"/>
    <s v="ACIONES-S Y P-"/>
    <n v="2287"/>
    <m/>
    <s v="DE"/>
    <n v="1037059"/>
    <n v="1037059"/>
    <s v="1-9-60-90-003"/>
    <s v="3-1-45-12"/>
    <n v="0"/>
    <n v="0"/>
    <x v="999"/>
    <d v="2005-08-18T00:00:00"/>
    <x v="0"/>
  </r>
  <r>
    <n v="241"/>
    <s v="9.1 ELEMENTOS MUSICALES"/>
    <n v="1622"/>
    <s v="PARTITURAS"/>
    <n v="3620"/>
    <s v="USADO"/>
    <m/>
    <s v="RAVEL MAURICE-LE TOMBEAU DE CO"/>
    <s v="UPERIN-S Y P -M I"/>
    <n v="2288"/>
    <m/>
    <s v="DE"/>
    <n v="585250"/>
    <n v="585250"/>
    <s v="1-9-60-90-003"/>
    <s v="3-1-45-12"/>
    <n v="0"/>
    <n v="0"/>
    <x v="1000"/>
    <d v="2005-09-23T00:00:00"/>
    <x v="0"/>
  </r>
  <r>
    <n v="241"/>
    <s v="9.1 ELEMENTOS MUSICALES"/>
    <n v="1622"/>
    <s v="PARTITURAS"/>
    <n v="3621"/>
    <s v="USADO"/>
    <m/>
    <s v="KENNEDY TOM - CHRISTMAS SIN AL"/>
    <s v="ONG-ARREGLO-L"/>
    <n v="2289"/>
    <m/>
    <s v="DE"/>
    <n v="341730"/>
    <n v="341730"/>
    <s v="1-9-60-90-003"/>
    <s v="3-1-45-12"/>
    <n v="0"/>
    <n v="0"/>
    <x v="1001"/>
    <d v="2005-12-13T00:00:00"/>
    <x v="0"/>
  </r>
  <r>
    <n v="241"/>
    <s v="9.1 ELEMENTOS MUSICALES"/>
    <n v="1622"/>
    <s v="PARTITURAS"/>
    <n v="3622"/>
    <s v="USADO"/>
    <m/>
    <s v="SINFONIA NO. 4 (THE INEXTINGUI"/>
    <s v="SHABLE) DE CARLL"/>
    <n v="229"/>
    <m/>
    <s v="DE"/>
    <n v="889389.4"/>
    <n v="889389.4"/>
    <s v="1-9-60-90-003"/>
    <s v="3-1-45-12"/>
    <n v="0"/>
    <n v="0"/>
    <x v="1002"/>
    <d v="2008-08-28T00:00:00"/>
    <x v="0"/>
  </r>
  <r>
    <n v="241"/>
    <s v="9.1 ELEMENTOS MUSICALES"/>
    <n v="1622"/>
    <s v="PARTITURAS"/>
    <n v="3623"/>
    <s v="USADO"/>
    <m/>
    <s v="KENNEDY TOM-CHRISTMAS SIN ALON"/>
    <s v="G-ERREGLO-ED. KAU"/>
    <n v="2290"/>
    <m/>
    <s v="DE"/>
    <n v="444248"/>
    <n v="444248"/>
    <s v="1-9-60-90-003"/>
    <s v="3-1-45-12"/>
    <n v="0"/>
    <n v="0"/>
    <x v="1003"/>
    <d v="2005-12-13T00:00:00"/>
    <x v="0"/>
  </r>
  <r>
    <n v="241"/>
    <s v="9.1 ELEMENTOS MUSICALES"/>
    <n v="1622"/>
    <s v="PARTITURAS"/>
    <n v="3624"/>
    <s v="USADO"/>
    <m/>
    <s v="ANDERSON LEROY-SLEIGH RIDE VIL"/>
    <s v="LANCICO-S Y P -MI"/>
    <n v="2291"/>
    <m/>
    <s v="DE"/>
    <n v="385398"/>
    <n v="385398"/>
    <s v="1-9-60-90-003"/>
    <s v="3-1-45-12"/>
    <n v="0"/>
    <n v="0"/>
    <x v="1004"/>
    <d v="2005-12-27T00:00:00"/>
    <x v="0"/>
  </r>
  <r>
    <n v="241"/>
    <s v="9.1 ELEMENTOS MUSICALES"/>
    <n v="1622"/>
    <s v="PARTITURAS"/>
    <n v="3625"/>
    <s v="USADO"/>
    <m/>
    <s v="MAURICE RAVEL-LA VALSE-SCORE Y"/>
    <s v=" PARTES-IMPRESO"/>
    <n v="2292"/>
    <m/>
    <s v="DE"/>
    <n v="1659072"/>
    <n v="1659072"/>
    <s v="1-9-60-90-003"/>
    <s v="3-1-45-12"/>
    <n v="0"/>
    <n v="0"/>
    <x v="1005"/>
    <d v="2006-03-22T00:00:00"/>
    <x v="0"/>
  </r>
  <r>
    <n v="241"/>
    <s v="9.1 ELEMENTOS MUSICALES"/>
    <n v="1622"/>
    <s v="PARTITURAS"/>
    <n v="3626"/>
    <s v="USADO"/>
    <m/>
    <s v="E. ELGAR-CONCIERTO PARA VIOLIN"/>
    <s v=" Y ORQUESTA EN SI"/>
    <n v="2293"/>
    <m/>
    <s v="DE"/>
    <n v="939200"/>
    <n v="939200"/>
    <s v="1-9-60-90-003"/>
    <s v="3-1-45-12"/>
    <n v="0"/>
    <n v="0"/>
    <x v="1006"/>
    <d v="2006-08-01T00:00:00"/>
    <x v="0"/>
  </r>
  <r>
    <n v="241"/>
    <s v="9.1 ELEMENTOS MUSICALES"/>
    <n v="1622"/>
    <s v="PARTITURAS"/>
    <n v="3627"/>
    <s v="USADO"/>
    <m/>
    <s v="W.A.MOZART-CONCIERTO PARA FLAU"/>
    <s v="TA Y ARPA EN DO K9"/>
    <n v="2294"/>
    <m/>
    <s v="DE"/>
    <n v="336696"/>
    <n v="336696"/>
    <s v="1-9-60-90-003"/>
    <s v="3-1-45-12"/>
    <n v="0"/>
    <n v="0"/>
    <x v="1007"/>
    <d v="2006-08-01T00:00:00"/>
    <x v="0"/>
  </r>
  <r>
    <n v="241"/>
    <s v="9.1 ELEMENTOS MUSICALES"/>
    <n v="1622"/>
    <s v="PARTITURAS"/>
    <n v="3628"/>
    <s v="USADO"/>
    <m/>
    <s v="W.A. MOZART-OBERTURA EL EMPRES"/>
    <s v="ARIO K486"/>
    <n v="2295"/>
    <m/>
    <s v="DE"/>
    <n v="372139"/>
    <n v="372139"/>
    <s v="1-9-60-90-003"/>
    <s v="3-1-45-12"/>
    <n v="0"/>
    <n v="0"/>
    <x v="1008"/>
    <d v="2006-08-01T00:00:00"/>
    <x v="0"/>
  </r>
  <r>
    <n v="241"/>
    <s v="9.1 ELEMENTOS MUSICALES"/>
    <n v="1622"/>
    <s v="PARTITURAS"/>
    <n v="3629"/>
    <s v="USADO"/>
    <m/>
    <s v="BEETHOVEN-SINFONIA NO.9 EN RE "/>
    <s v="MENOR-S Y P-MAT. I"/>
    <n v="2296"/>
    <m/>
    <s v="DE"/>
    <n v="1310406"/>
    <n v="1310406"/>
    <s v="1-9-60-90-003"/>
    <s v="3-1-45-12"/>
    <n v="0"/>
    <n v="0"/>
    <x v="1009"/>
    <d v="2006-10-26T00:00:00"/>
    <x v="0"/>
  </r>
  <r>
    <n v="241"/>
    <s v="9.1 ELEMENTOS MUSICALES"/>
    <n v="1622"/>
    <s v="PARTITURAS"/>
    <n v="3630"/>
    <s v="USADO"/>
    <m/>
    <s v="DEBUSSY-TRES NOCTURNOS-S Y P-M"/>
    <s v="AT. IMPRESO"/>
    <n v="2297"/>
    <m/>
    <s v="DE"/>
    <n v="1375922"/>
    <n v="1375922"/>
    <s v="1-9-60-90-003"/>
    <s v="3-1-45-12"/>
    <n v="0"/>
    <n v="0"/>
    <x v="1010"/>
    <d v="2006-10-26T00:00:00"/>
    <x v="0"/>
  </r>
  <r>
    <n v="241"/>
    <s v="9.1 ELEMENTOS MUSICALES"/>
    <n v="1622"/>
    <s v="PARTITURAS"/>
    <n v="3631"/>
    <s v="USADO"/>
    <m/>
    <s v="J.SIBELIUS-SINFONIA NO.5 EN MI"/>
    <s v=" BEMOL-S Y P-M.I."/>
    <n v="2298"/>
    <m/>
    <s v="DE"/>
    <n v="1359543"/>
    <n v="1359543"/>
    <s v="1-9-60-90-003"/>
    <s v="3-1-45-12"/>
    <n v="0"/>
    <n v="0"/>
    <x v="1011"/>
    <d v="2006-10-26T00:00:00"/>
    <x v="0"/>
  </r>
  <r>
    <n v="241"/>
    <s v="9.1 ELEMENTOS MUSICALES"/>
    <n v="1622"/>
    <s v="PARTITURAS"/>
    <n v="3632"/>
    <s v="USADO"/>
    <m/>
    <s v="HAYDN J.-CONCIERTO PARA VIOLON"/>
    <s v="CHELO Y ORQUESTA O"/>
    <n v="2299"/>
    <m/>
    <s v="DE"/>
    <n v="524162"/>
    <n v="524162"/>
    <s v="1-9-60-90-003"/>
    <s v="3-1-45-12"/>
    <n v="0"/>
    <n v="0"/>
    <x v="1012"/>
    <d v="2006-10-26T00:00:00"/>
    <x v="0"/>
  </r>
  <r>
    <n v="241"/>
    <s v="9.1 ELEMENTOS MUSICALES"/>
    <n v="1622"/>
    <s v="PARTITURAS"/>
    <n v="3633"/>
    <s v="USADO"/>
    <m/>
    <s v="AH NON CREDEA MIRARTI (ESENA Y"/>
    <s v=" ARIA FINAL)"/>
    <n v="230"/>
    <m/>
    <s v="DE"/>
    <n v="277936"/>
    <n v="277936"/>
    <s v="1-9-60-90-003"/>
    <s v="3-1-45-12"/>
    <n v="0"/>
    <n v="0"/>
    <x v="1013"/>
    <d v="2008-08-28T00:00:00"/>
    <x v="0"/>
  </r>
  <r>
    <n v="241"/>
    <s v="9.1 ELEMENTOS MUSICALES"/>
    <n v="1622"/>
    <s v="PARTITURAS"/>
    <n v="3634"/>
    <s v="USADO"/>
    <m/>
    <s v="J. STRAUSS JR.-SANGRE VIENESA "/>
    <s v="OP 354-S Y P-"/>
    <n v="2300"/>
    <m/>
    <s v="DE"/>
    <n v="153864.5"/>
    <n v="153864.5"/>
    <s v="1-9-60-90-003"/>
    <s v="3-1-45-12"/>
    <n v="0"/>
    <n v="0"/>
    <x v="1014"/>
    <d v="2006-11-28T00:00:00"/>
    <x v="0"/>
  </r>
  <r>
    <n v="241"/>
    <s v="9.1 ELEMENTOS MUSICALES"/>
    <n v="1622"/>
    <s v="PARTITURAS"/>
    <n v="3635"/>
    <s v="USADO"/>
    <m/>
    <s v="J.STRAUSS JR.-POLKA CHAMPAGNER"/>
    <s v=" OP 211- S Y P"/>
    <n v="2301"/>
    <m/>
    <s v="DE"/>
    <n v="290635.5"/>
    <n v="290635.5"/>
    <s v="1-9-60-90-003"/>
    <s v="3-1-45-12"/>
    <n v="0"/>
    <n v="0"/>
    <x v="1015"/>
    <d v="2006-11-28T00:00:00"/>
    <x v="0"/>
  </r>
  <r>
    <n v="241"/>
    <s v="9.1 ELEMENTOS MUSICALES"/>
    <n v="1622"/>
    <s v="PARTITURAS"/>
    <n v="3636"/>
    <s v="USADO"/>
    <m/>
    <s v="BACH J.S.-CANTATA NO.21-SCORE "/>
    <s v="Y PARTES"/>
    <n v="2302"/>
    <m/>
    <s v="DE"/>
    <n v="346669"/>
    <n v="346669"/>
    <s v="1-9-60-90-003"/>
    <s v="3-1-45-12"/>
    <n v="0"/>
    <n v="0"/>
    <x v="1016"/>
    <d v="2006-12-15T00:00:00"/>
    <x v="0"/>
  </r>
  <r>
    <n v="241"/>
    <s v="9.1 ELEMENTOS MUSICALES"/>
    <n v="1622"/>
    <s v="PARTITURAS"/>
    <n v="3637"/>
    <s v="USADO"/>
    <m/>
    <s v="BACH J.S.-CONCIERTO PARA CLAVE"/>
    <s v="CIN EN MI-S Y P"/>
    <n v="2303"/>
    <m/>
    <s v="DE"/>
    <n v="283639"/>
    <n v="283639"/>
    <s v="1-9-60-90-003"/>
    <s v="3-1-45-12"/>
    <n v="0"/>
    <n v="0"/>
    <x v="1017"/>
    <d v="2006-12-15T00:00:00"/>
    <x v="0"/>
  </r>
  <r>
    <n v="241"/>
    <s v="9.1 ELEMENTOS MUSICALES"/>
    <n v="1622"/>
    <s v="PARTITURAS"/>
    <n v="3638"/>
    <s v="USADO"/>
    <m/>
    <s v="BACH J.S.-CONCIERTO PARA CLAVE"/>
    <s v="CIN EN LA-S Y P"/>
    <n v="2304"/>
    <m/>
    <s v="DE"/>
    <n v="230063"/>
    <n v="230063"/>
    <s v="1-9-60-90-003"/>
    <s v="3-1-45-12"/>
    <n v="0"/>
    <n v="0"/>
    <x v="1018"/>
    <d v="2006-12-15T00:00:00"/>
    <x v="0"/>
  </r>
  <r>
    <n v="241"/>
    <s v="9.1 ELEMENTOS MUSICALES"/>
    <n v="1622"/>
    <s v="PARTITURAS"/>
    <n v="3639"/>
    <s v="USADO"/>
    <m/>
    <s v="BARTOK BELA-SUITE PARA ORQUEST"/>
    <s v="A NO.1 OP 3- S Y P"/>
    <n v="2305"/>
    <m/>
    <s v="DE"/>
    <n v="2127285"/>
    <n v="2127285"/>
    <s v="1-9-60-90-003"/>
    <s v="3-1-45-12"/>
    <n v="0"/>
    <n v="0"/>
    <x v="1019"/>
    <d v="2006-12-15T00:00:00"/>
    <x v="0"/>
  </r>
  <r>
    <n v="241"/>
    <s v="9.1 ELEMENTOS MUSICALES"/>
    <n v="1622"/>
    <s v="PARTITURAS"/>
    <n v="3640"/>
    <s v="USADO"/>
    <m/>
    <s v="BRUCKNER ANTON-TE DEUM-SCORE Y"/>
    <s v=" PARTES Y CORAL}"/>
    <n v="2306"/>
    <m/>
    <s v="DE"/>
    <n v="520004"/>
    <n v="520004"/>
    <s v="1-9-60-90-003"/>
    <s v="3-1-45-12"/>
    <n v="0"/>
    <n v="0"/>
    <x v="1020"/>
    <d v="2006-12-15T00:00:00"/>
    <x v="0"/>
  </r>
  <r>
    <n v="241"/>
    <s v="9.1 ELEMENTOS MUSICALES"/>
    <n v="1622"/>
    <s v="PARTITURAS"/>
    <n v="3641"/>
    <s v="USADO"/>
    <m/>
    <s v="CORELLI ARCANGELO-SUITE-SCORE "/>
    <s v="Y PARTES"/>
    <n v="2307"/>
    <m/>
    <s v="DE"/>
    <n v="126062"/>
    <n v="126062"/>
    <s v="1-9-60-90-003"/>
    <s v="3-1-45-12"/>
    <n v="0"/>
    <n v="0"/>
    <x v="1021"/>
    <d v="2006-12-15T00:00:00"/>
    <x v="0"/>
  </r>
  <r>
    <n v="241"/>
    <s v="9.1 ELEMENTOS MUSICALES"/>
    <n v="1622"/>
    <s v="PARTITURAS"/>
    <n v="3642"/>
    <s v="USADO"/>
    <m/>
    <s v="FAURE GABRIEL-PAVANE PO 50-SCO"/>
    <s v="RE Y PARTES"/>
    <n v="2308"/>
    <m/>
    <s v="DE"/>
    <n v="204850"/>
    <n v="204850"/>
    <s v="1-9-60-90-003"/>
    <s v="3-1-45-12"/>
    <n v="0"/>
    <n v="0"/>
    <x v="1022"/>
    <d v="2006-12-15T00:00:00"/>
    <x v="0"/>
  </r>
  <r>
    <n v="241"/>
    <s v="9.1 ELEMENTOS MUSICALES"/>
    <n v="1622"/>
    <s v="PARTITURAS"/>
    <n v="3643"/>
    <s v="USADO"/>
    <m/>
    <s v="HANDEL G.F.-CONCIERTO PARA ORG"/>
    <s v="ANO PO 4 NO.6- S P"/>
    <n v="2309"/>
    <m/>
    <s v="DE"/>
    <n v="189093"/>
    <n v="189093"/>
    <s v="1-9-60-90-003"/>
    <s v="3-1-45-12"/>
    <n v="0"/>
    <n v="0"/>
    <x v="1023"/>
    <d v="2006-12-15T00:00:00"/>
    <x v="0"/>
  </r>
  <r>
    <n v="224"/>
    <s v="4.1 EQUIPO DE COMUNICACION"/>
    <n v="1247"/>
    <s v="TELEFONO"/>
    <n v="3644"/>
    <s v="INSERVIBLE"/>
    <m/>
    <s v="TELEFONO MARCA PANASONIC REF K"/>
    <s v="XT-77"/>
    <n v="231"/>
    <m/>
    <s v="CC"/>
    <n v="220400"/>
    <n v="220400"/>
    <s v="5-1-11-15-003"/>
    <s v="5-1-11-14-004"/>
    <n v="0"/>
    <n v="0"/>
    <x v="663"/>
    <d v="2008-09-15T00:00:00"/>
    <x v="3"/>
  </r>
  <r>
    <n v="241"/>
    <s v="9.1 ELEMENTOS MUSICALES"/>
    <n v="1622"/>
    <s v="PARTITURAS"/>
    <n v="3645"/>
    <s v="USADO"/>
    <m/>
    <s v="HAYDN F.J.-SYMPHONY NO.97 IN C"/>
    <s v="#┐NOMBRE?"/>
    <n v="2310"/>
    <m/>
    <s v="DE"/>
    <n v="472729"/>
    <n v="472729"/>
    <s v="1-9-60-90-003"/>
    <s v="3-1-45-12"/>
    <n v="0"/>
    <n v="0"/>
    <x v="1024"/>
    <d v="2006-12-15T00:00:00"/>
    <x v="0"/>
  </r>
  <r>
    <n v="241"/>
    <s v="9.1 ELEMENTOS MUSICALES"/>
    <n v="1622"/>
    <s v="PARTITURAS"/>
    <n v="3646"/>
    <s v="USADO"/>
    <m/>
    <s v="MENDELSSONH F.-SINFONIA NO.11 "/>
    <s v="IN F-SCORE Y PARTS"/>
    <n v="2311"/>
    <m/>
    <s v="DE"/>
    <n v="425457"/>
    <n v="425457"/>
    <s v="1-9-60-90-003"/>
    <s v="3-1-45-12"/>
    <n v="0"/>
    <n v="0"/>
    <x v="1025"/>
    <d v="2006-12-15T00:00:00"/>
    <x v="0"/>
  </r>
  <r>
    <n v="241"/>
    <s v="9.1 ELEMENTOS MUSICALES"/>
    <n v="1622"/>
    <s v="PARTITURAS"/>
    <n v="3647"/>
    <s v="USADO"/>
    <m/>
    <s v="MILHAUD DARIUS-SYMPHONY NO.5 O"/>
    <s v="P 75-SCORE Y PARTS"/>
    <n v="2312"/>
    <m/>
    <s v="DE"/>
    <n v="126062"/>
    <n v="126062"/>
    <s v="1-9-60-90-003"/>
    <s v="3-1-45-12"/>
    <n v="0"/>
    <n v="0"/>
    <x v="1021"/>
    <d v="2006-12-15T00:00:00"/>
    <x v="0"/>
  </r>
  <r>
    <n v="241"/>
    <s v="9.1 ELEMENTOS MUSICALES"/>
    <n v="1622"/>
    <s v="PARTITURAS"/>
    <n v="3648"/>
    <s v="USADO"/>
    <m/>
    <s v="MOZART W.A.-CONCERTO PARA PIAN"/>
    <s v="O IN A NO.12 K 414"/>
    <n v="2313"/>
    <m/>
    <s v="DE"/>
    <n v="267880"/>
    <n v="267880"/>
    <s v="1-9-60-90-003"/>
    <s v="3-1-45-12"/>
    <n v="0"/>
    <n v="0"/>
    <x v="1026"/>
    <d v="2006-12-15T00:00:00"/>
    <x v="0"/>
  </r>
  <r>
    <n v="241"/>
    <s v="9.1 ELEMENTOS MUSICALES"/>
    <n v="1622"/>
    <s v="PARTITURAS"/>
    <n v="3649"/>
    <s v="USADO"/>
    <m/>
    <s v="MOZART W.A.-VESPERAE SOLENNES "/>
    <s v="DE CONFESSORE K339"/>
    <n v="2314"/>
    <m/>
    <s v="DE"/>
    <n v="267880"/>
    <n v="267880"/>
    <s v="1-9-60-90-003"/>
    <s v="3-1-45-12"/>
    <n v="0"/>
    <n v="0"/>
    <x v="1026"/>
    <d v="2006-12-15T00:00:00"/>
    <x v="0"/>
  </r>
  <r>
    <n v="241"/>
    <s v="9.1 ELEMENTOS MUSICALES"/>
    <n v="1622"/>
    <s v="PARTITURAS"/>
    <n v="3650"/>
    <s v="USADO"/>
    <m/>
    <s v="MOZART W.A.-SYMPHONY NO.37 IN "/>
    <s v="G K 444-S Y P"/>
    <n v="2315"/>
    <m/>
    <s v="DE"/>
    <n v="236364"/>
    <n v="236364"/>
    <s v="1-9-60-90-003"/>
    <s v="3-1-45-12"/>
    <n v="0"/>
    <n v="0"/>
    <x v="1027"/>
    <d v="2006-12-15T00:00:00"/>
    <x v="0"/>
  </r>
  <r>
    <n v="241"/>
    <s v="9.1 ELEMENTOS MUSICALES"/>
    <n v="1622"/>
    <s v="PARTITURAS"/>
    <n v="3651"/>
    <s v="USADO"/>
    <m/>
    <s v="RACHMANINOV SERGEI-CONCERTO FO"/>
    <s v="R PIANO NO.1 IN -"/>
    <n v="2316"/>
    <m/>
    <s v="DE"/>
    <n v="646064"/>
    <n v="646064"/>
    <s v="1-9-60-90-003"/>
    <s v="3-1-45-12"/>
    <n v="0"/>
    <n v="0"/>
    <x v="1028"/>
    <d v="2006-12-15T00:00:00"/>
    <x v="0"/>
  </r>
  <r>
    <n v="241"/>
    <s v="9.1 ELEMENTOS MUSICALES"/>
    <n v="1622"/>
    <s v="PARTITURAS"/>
    <n v="3652"/>
    <s v="USADO"/>
    <m/>
    <s v="SCHUMANN R.-MANFRED OVERTURE O"/>
    <s v="P 115-SCORE Y PARS"/>
    <n v="2317"/>
    <m/>
    <s v="DE"/>
    <n v="441214"/>
    <n v="441214"/>
    <s v="1-9-60-90-003"/>
    <s v="3-1-45-12"/>
    <n v="0"/>
    <n v="0"/>
    <x v="1029"/>
    <d v="2006-12-15T00:00:00"/>
    <x v="0"/>
  </r>
  <r>
    <n v="241"/>
    <s v="9.1 ELEMENTOS MUSICALES"/>
    <n v="1622"/>
    <s v="PARTITURAS"/>
    <n v="3653"/>
    <s v="USADO"/>
    <m/>
    <s v="SIBELIUS JEAN-VALSE TRISTE OP "/>
    <s v="44-SCORE Y PARTES"/>
    <n v="2318"/>
    <m/>
    <s v="DE"/>
    <n v="157577"/>
    <n v="157577"/>
    <s v="1-9-60-90-003"/>
    <s v="3-1-45-12"/>
    <n v="0"/>
    <n v="0"/>
    <x v="1030"/>
    <d v="2006-12-15T00:00:00"/>
    <x v="0"/>
  </r>
  <r>
    <n v="241"/>
    <s v="9.1 ELEMENTOS MUSICALES"/>
    <n v="1622"/>
    <s v="PARTITURAS"/>
    <n v="3654"/>
    <s v="USADO"/>
    <m/>
    <s v="SIBELIUS JEAN-POHJOLA┤SDAUGHTE"/>
    <s v="R OP 49-SCORE Y PS"/>
    <n v="2319"/>
    <m/>
    <s v="DE"/>
    <n v="488488"/>
    <n v="488488"/>
    <s v="1-9-60-90-003"/>
    <s v="3-1-45-12"/>
    <n v="0"/>
    <n v="0"/>
    <x v="1031"/>
    <d v="2006-12-15T00:00:00"/>
    <x v="0"/>
  </r>
  <r>
    <n v="224"/>
    <s v="4.1 EQUIPO DE COMUNICACION"/>
    <n v="1247"/>
    <s v="TELEFONO"/>
    <n v="3655"/>
    <s v="INSERVIBLE"/>
    <m/>
    <s v="TELEFONO MARCA PANASONIC REF K"/>
    <s v="XT-77"/>
    <n v="232"/>
    <m/>
    <s v="CC"/>
    <n v="220400"/>
    <n v="220400"/>
    <s v="5-1-11-15-003"/>
    <s v="5-1-11-14-004"/>
    <n v="0"/>
    <n v="0"/>
    <x v="663"/>
    <d v="2008-09-15T00:00:00"/>
    <x v="3"/>
  </r>
  <r>
    <n v="241"/>
    <s v="9.1 ELEMENTOS MUSICALES"/>
    <n v="1622"/>
    <s v="PARTITURAS"/>
    <n v="3656"/>
    <s v="USADO"/>
    <m/>
    <s v="STAMITZ JOHANN-SINFONIA PASTOR"/>
    <s v="ALE IN D OP 4 NO2"/>
    <n v="2320"/>
    <m/>
    <s v="DE"/>
    <n v="173333"/>
    <n v="173333"/>
    <s v="1-9-60-90-003"/>
    <s v="3-1-45-12"/>
    <n v="0"/>
    <n v="0"/>
    <x v="1032"/>
    <d v="2006-12-15T00:00:00"/>
    <x v="0"/>
  </r>
  <r>
    <n v="241"/>
    <s v="9.1 ELEMENTOS MUSICALES"/>
    <n v="1622"/>
    <s v="PARTITURAS"/>
    <n v="3657"/>
    <s v="USADO"/>
    <m/>
    <s v="STRAUSS R-ASI HABLABA ZARATUST"/>
    <s v="RA OP 30- S Y P"/>
    <n v="2321"/>
    <m/>
    <s v="DE"/>
    <n v="1386673"/>
    <n v="1386673"/>
    <s v="1-9-60-90-003"/>
    <s v="3-1-45-12"/>
    <n v="0"/>
    <n v="0"/>
    <x v="1033"/>
    <d v="2006-12-15T00:00:00"/>
    <x v="0"/>
  </r>
  <r>
    <n v="241"/>
    <s v="9.1 ELEMENTOS MUSICALES"/>
    <n v="1622"/>
    <s v="PARTITURAS"/>
    <n v="3658"/>
    <s v="USADO"/>
    <m/>
    <s v="VIVALDI A.-SINFONIA NO. 1 Y 2 "/>
    <s v="IN C-RV 719- S Y P"/>
    <n v="2322"/>
    <m/>
    <s v="DE"/>
    <n v="220606"/>
    <n v="220606"/>
    <s v="1-9-60-90-003"/>
    <s v="3-1-45-12"/>
    <n v="0"/>
    <n v="0"/>
    <x v="1034"/>
    <d v="2006-12-15T00:00:00"/>
    <x v="0"/>
  </r>
  <r>
    <n v="241"/>
    <s v="9.1 ELEMENTOS MUSICALES"/>
    <n v="1622"/>
    <s v="PARTITURAS"/>
    <n v="3659"/>
    <s v="USADO"/>
    <m/>
    <s v="WOLF-FERRARI ERMANNO-IL SEGRET"/>
    <s v="O DI SUSANNA OVERT"/>
    <n v="2323"/>
    <m/>
    <s v="DE"/>
    <n v="299394"/>
    <n v="299394"/>
    <s v="1-9-60-90-003"/>
    <s v="3-1-45-12"/>
    <n v="0"/>
    <n v="0"/>
    <x v="1035"/>
    <d v="2006-12-15T00:00:00"/>
    <x v="0"/>
  </r>
  <r>
    <n v="241"/>
    <s v="9.1 ELEMENTOS MUSICALES"/>
    <n v="1622"/>
    <s v="PARTITURAS"/>
    <n v="3660"/>
    <s v="USADO"/>
    <m/>
    <s v="BACH J.S.-CANTATA NO. 21-PARTI"/>
    <s v="TURA VOCAL"/>
    <n v="2324"/>
    <m/>
    <s v="DE"/>
    <n v="27922"/>
    <n v="27922"/>
    <s v="1-9-60-90-003"/>
    <s v="3-1-45-12"/>
    <n v="0"/>
    <n v="0"/>
    <x v="1036"/>
    <d v="2006-12-21T00:00:00"/>
    <x v="0"/>
  </r>
  <r>
    <n v="241"/>
    <s v="9.1 ELEMENTOS MUSICALES"/>
    <n v="1622"/>
    <s v="PARTITURAS"/>
    <n v="3661"/>
    <s v="USADO"/>
    <m/>
    <s v="BARTOK B.-SUITE NO.2 PARA PEQU"/>
    <s v="EÐA ORQUESTA OP 4"/>
    <n v="2325"/>
    <m/>
    <s v="DE"/>
    <n v="998339"/>
    <n v="998339"/>
    <s v="1-9-60-90-003"/>
    <s v="3-1-45-12"/>
    <n v="0"/>
    <n v="0"/>
    <x v="1037"/>
    <d v="2006-12-21T00:00:00"/>
    <x v="0"/>
  </r>
  <r>
    <n v="241"/>
    <s v="9.1 ELEMENTOS MUSICALES"/>
    <n v="1622"/>
    <s v="PARTITURAS"/>
    <n v="3662"/>
    <s v="USADO"/>
    <m/>
    <s v="BEETHOVEN L.V.-MISA SOLEMNE EN"/>
    <s v=" RE OP 123 CORAL"/>
    <n v="2326"/>
    <m/>
    <s v="DE"/>
    <n v="1216726"/>
    <n v="1216726"/>
    <s v="1-9-60-90-003"/>
    <s v="3-1-45-12"/>
    <n v="0"/>
    <n v="0"/>
    <x v="1038"/>
    <d v="2006-12-21T00:00:00"/>
    <x v="0"/>
  </r>
  <r>
    <n v="241"/>
    <s v="9.1 ELEMENTOS MUSICALES"/>
    <n v="1622"/>
    <s v="PARTITURAS"/>
    <n v="3663"/>
    <s v="USADO"/>
    <m/>
    <s v="HAENDEL G.F.-CONCERTO GROSSO O"/>
    <s v="P 6 NO.9"/>
    <n v="2327"/>
    <m/>
    <s v="DE"/>
    <n v="171590"/>
    <n v="171590"/>
    <s v="1-9-60-90-003"/>
    <s v="3-1-45-12"/>
    <n v="0"/>
    <n v="0"/>
    <x v="1039"/>
    <d v="2006-12-21T00:00:00"/>
    <x v="0"/>
  </r>
  <r>
    <n v="241"/>
    <s v="9.1 ELEMENTOS MUSICALES"/>
    <n v="1622"/>
    <s v="PARTITURAS"/>
    <n v="3664"/>
    <s v="USADO"/>
    <m/>
    <s v="HANDEL G.F.-EL MESIAS-(ORATORI"/>
    <s v="O)-S Y P"/>
    <n v="2328"/>
    <m/>
    <s v="DE"/>
    <n v="1325922"/>
    <n v="1325922"/>
    <s v="1-9-60-90-003"/>
    <s v="3-1-45-12"/>
    <n v="0"/>
    <n v="0"/>
    <x v="1040"/>
    <d v="2006-12-21T00:00:00"/>
    <x v="0"/>
  </r>
  <r>
    <n v="241"/>
    <s v="9.1 ELEMENTOS MUSICALES"/>
    <n v="1622"/>
    <s v="PARTITURAS"/>
    <n v="3665"/>
    <s v="USADO"/>
    <m/>
    <s v="GLASUNOV A.-CONCERTO DE SAXOFO"/>
    <s v="N Y ORQUESTA DE C"/>
    <n v="2329"/>
    <m/>
    <s v="DE"/>
    <n v="280783"/>
    <n v="280783"/>
    <s v="1-9-60-90-003"/>
    <s v="3-1-45-12"/>
    <n v="0"/>
    <n v="0"/>
    <x v="1041"/>
    <d v="2006-12-21T00:00:00"/>
    <x v="0"/>
  </r>
  <r>
    <n v="224"/>
    <s v="4.1 EQUIPO DE COMUNICACION"/>
    <n v="1247"/>
    <s v="TELEFONO"/>
    <n v="3666"/>
    <s v="INSERVIBLE"/>
    <m/>
    <s v="TELEFONO MARCA PANASONIC REF K"/>
    <s v="XT-77"/>
    <n v="233"/>
    <m/>
    <s v="CC"/>
    <n v="220400"/>
    <n v="220400"/>
    <s v="5-1-11-15-003"/>
    <s v="5-1-11-14-004"/>
    <n v="0"/>
    <n v="0"/>
    <x v="663"/>
    <d v="2008-09-15T00:00:00"/>
    <x v="3"/>
  </r>
  <r>
    <n v="241"/>
    <s v="9.1 ELEMENTOS MUSICALES"/>
    <n v="1622"/>
    <s v="PARTITURAS"/>
    <n v="3667"/>
    <s v="USADO"/>
    <m/>
    <s v="GOUNOD CHARLES-MESSE SOLENELLE"/>
    <s v="-S Y P-"/>
    <n v="2330"/>
    <m/>
    <s v="DE"/>
    <n v="1076332"/>
    <n v="1076332"/>
    <s v="1-9-60-90-003"/>
    <s v="3-1-45-12"/>
    <n v="0"/>
    <n v="0"/>
    <x v="1042"/>
    <d v="2006-12-21T00:00:00"/>
    <x v="0"/>
  </r>
  <r>
    <n v="241"/>
    <s v="9.1 ELEMENTOS MUSICALES"/>
    <n v="1622"/>
    <s v="PARTITURAS"/>
    <n v="3668"/>
    <s v="USADO"/>
    <m/>
    <s v="GREIG EDVARD-DOS MELODIAS ELEG"/>
    <s v="IACAS OP 34-S Y P"/>
    <n v="2331"/>
    <m/>
    <s v="DE"/>
    <n v="109193"/>
    <n v="109193"/>
    <s v="1-9-60-90-003"/>
    <s v="3-1-45-12"/>
    <n v="0"/>
    <n v="0"/>
    <x v="1043"/>
    <d v="2006-12-21T00:00:00"/>
    <x v="0"/>
  </r>
  <r>
    <n v="241"/>
    <s v="9.1 ELEMENTOS MUSICALES"/>
    <n v="1622"/>
    <s v="PARTITURAS"/>
    <n v="3669"/>
    <s v="USADO"/>
    <m/>
    <s v="HAYDN F.J.-SINFONIA NO2 EN DO "/>
    <s v="MAYOR-S Y P"/>
    <n v="2332"/>
    <m/>
    <s v="DE"/>
    <n v="212148"/>
    <n v="212148"/>
    <s v="1-9-60-90-003"/>
    <s v="3-1-45-12"/>
    <n v="0"/>
    <n v="0"/>
    <x v="1044"/>
    <d v="2006-12-21T00:00:00"/>
    <x v="0"/>
  </r>
  <r>
    <n v="241"/>
    <s v="9.1 ELEMENTOS MUSICALES"/>
    <n v="1622"/>
    <s v="PARTITURAS"/>
    <n v="3670"/>
    <s v="USADO"/>
    <m/>
    <s v="HAYDN F.J.-SINFONIA NO.82 L┤OU"/>
    <s v="RS)-S Y P-"/>
    <n v="2333"/>
    <m/>
    <s v="DE"/>
    <n v="374377"/>
    <n v="374377"/>
    <s v="1-9-60-90-003"/>
    <s v="3-1-45-12"/>
    <n v="0"/>
    <n v="0"/>
    <x v="1045"/>
    <d v="2006-12-21T00:00:00"/>
    <x v="0"/>
  </r>
  <r>
    <n v="241"/>
    <s v="9.1 ELEMENTOS MUSICALES"/>
    <n v="1622"/>
    <s v="PARTITURAS"/>
    <n v="3671"/>
    <s v="USADO"/>
    <m/>
    <s v="MENDELSSONHN F.-CONCIERTO NO.2"/>
    <s v=" PARA PIANO Y ORQ."/>
    <n v="2334"/>
    <m/>
    <s v="DE"/>
    <n v="265184"/>
    <n v="265184"/>
    <s v="1-9-60-90-003"/>
    <s v="3-1-45-12"/>
    <n v="0"/>
    <n v="0"/>
    <x v="1046"/>
    <d v="2006-12-21T00:00:00"/>
    <x v="0"/>
  </r>
  <r>
    <n v="241"/>
    <s v="9.1 ELEMENTOS MUSICALES"/>
    <n v="1622"/>
    <s v="PARTITURAS"/>
    <n v="3672"/>
    <s v="USADO"/>
    <m/>
    <s v="MILHAUD D.--SINFONIA NO.1(LE P"/>
    <s v="RINTEMPS) OP 43"/>
    <n v="2335"/>
    <m/>
    <s v="DE"/>
    <n v="68636"/>
    <n v="68636"/>
    <s v="1-9-60-90-003"/>
    <s v="3-1-45-12"/>
    <n v="0"/>
    <n v="0"/>
    <x v="1047"/>
    <d v="2006-12-21T00:00:00"/>
    <x v="0"/>
  </r>
  <r>
    <n v="241"/>
    <s v="9.1 ELEMENTOS MUSICALES"/>
    <n v="1622"/>
    <s v="PARTITURAS"/>
    <n v="3673"/>
    <s v="USADO"/>
    <m/>
    <s v="MILHAUD D.-SINFONIA NO 2(PASTO"/>
    <s v="RALE) OP 49-"/>
    <n v="2336"/>
    <m/>
    <s v="DE"/>
    <n v="93593"/>
    <n v="93593"/>
    <s v="1-9-60-90-003"/>
    <s v="3-1-45-12"/>
    <n v="0"/>
    <n v="0"/>
    <x v="1048"/>
    <d v="2006-12-21T00:00:00"/>
    <x v="0"/>
  </r>
  <r>
    <n v="241"/>
    <s v="9.1 ELEMENTOS MUSICALES"/>
    <n v="1622"/>
    <s v="PARTITURAS"/>
    <n v="3674"/>
    <s v="USADO"/>
    <m/>
    <s v="MILHAUD D.-SINFONIA NO.4(DIXTU"/>
    <s v="OR A CORDES) OP 74"/>
    <n v="2337"/>
    <m/>
    <s v="DE"/>
    <n v="155990"/>
    <n v="155990"/>
    <s v="1-9-60-90-003"/>
    <s v="3-1-45-12"/>
    <n v="0"/>
    <n v="0"/>
    <x v="1049"/>
    <d v="2006-12-21T00:00:00"/>
    <x v="0"/>
  </r>
  <r>
    <n v="241"/>
    <s v="9.1 ELEMENTOS MUSICALES"/>
    <n v="1622"/>
    <s v="PARTITURAS"/>
    <n v="3675"/>
    <s v="USADO"/>
    <m/>
    <s v="MOZART W.A.-ADAGIO Y FUGA K546"/>
    <s v="#┐NOMBRE?"/>
    <n v="2338"/>
    <m/>
    <s v="DE"/>
    <n v="140391"/>
    <n v="140391"/>
    <s v="1-9-60-90-003"/>
    <s v="3-1-45-12"/>
    <n v="0"/>
    <n v="0"/>
    <x v="1050"/>
    <d v="2006-12-21T00:00:00"/>
    <x v="0"/>
  </r>
  <r>
    <n v="241"/>
    <s v="9.1 ELEMENTOS MUSICALES"/>
    <n v="1622"/>
    <s v="PARTITURAS"/>
    <n v="3676"/>
    <s v="USADO"/>
    <m/>
    <s v="MOZART W.A.-AVE VERUM CORPUS K"/>
    <s v="618 S Y P Y PARTE"/>
    <n v="2339"/>
    <m/>
    <s v="DE"/>
    <n v="52880"/>
    <n v="52880"/>
    <s v="1-9-60-90-003"/>
    <s v="3-1-45-12"/>
    <n v="0"/>
    <n v="0"/>
    <x v="1051"/>
    <d v="2006-12-21T00:00:00"/>
    <x v="0"/>
  </r>
  <r>
    <n v="224"/>
    <s v="4.1 EQUIPO DE COMUNICACION"/>
    <n v="1247"/>
    <s v="TELEFONO"/>
    <n v="3677"/>
    <s v="INSERVIBLE"/>
    <m/>
    <s v="TELEFONO MARCA PANASONIC REF K"/>
    <s v="XT-77"/>
    <n v="234"/>
    <m/>
    <s v="CC"/>
    <n v="220400"/>
    <n v="220400"/>
    <s v="5-1-11-15-003"/>
    <s v="5-1-11-14-004"/>
    <n v="0"/>
    <n v="0"/>
    <x v="663"/>
    <d v="2008-09-15T00:00:00"/>
    <x v="3"/>
  </r>
  <r>
    <n v="241"/>
    <s v="9.1 ELEMENTOS MUSICALES"/>
    <n v="1622"/>
    <s v="PARTITURAS"/>
    <n v="3678"/>
    <s v="USADO"/>
    <m/>
    <s v="CONCIERTO NO26 PARA PIANO Y OR"/>
    <s v="QUESTA -S Y P"/>
    <n v="2340"/>
    <m/>
    <s v="DE"/>
    <n v="374377"/>
    <n v="374377"/>
    <s v="1-9-60-90-003"/>
    <s v="3-1-45-12"/>
    <n v="0"/>
    <n v="0"/>
    <x v="1045"/>
    <d v="2006-12-21T00:00:00"/>
    <x v="0"/>
  </r>
  <r>
    <n v="241"/>
    <s v="9.1 ELEMENTOS MUSICALES"/>
    <n v="1622"/>
    <s v="PARTITURAS"/>
    <n v="3679"/>
    <s v="USADO"/>
    <m/>
    <s v="MOZART W.A.-CONCIERTO NO.27 PA"/>
    <s v="RA PIANO Y ORQ. SB"/>
    <n v="2341"/>
    <m/>
    <s v="DE"/>
    <n v="405575"/>
    <n v="405575"/>
    <s v="1-9-60-90-003"/>
    <s v="3-1-45-12"/>
    <n v="0"/>
    <n v="0"/>
    <x v="1052"/>
    <d v="2006-12-21T00:00:00"/>
    <x v="0"/>
  </r>
  <r>
    <n v="241"/>
    <s v="9.1 ELEMENTOS MUSICALES"/>
    <n v="1622"/>
    <s v="PARTITURAS"/>
    <n v="3680"/>
    <s v="USADO"/>
    <m/>
    <s v="MOZART W.A.-SERENATA NO 6 EN R"/>
    <s v="E MAYOR KV 239"/>
    <n v="2342"/>
    <m/>
    <s v="DE"/>
    <n v="171590"/>
    <n v="171590"/>
    <s v="1-9-60-90-003"/>
    <s v="3-1-45-12"/>
    <n v="0"/>
    <n v="0"/>
    <x v="1039"/>
    <d v="2006-12-21T00:00:00"/>
    <x v="0"/>
  </r>
  <r>
    <n v="241"/>
    <s v="9.1 ELEMENTOS MUSICALES"/>
    <n v="1622"/>
    <s v="PARTITURAS"/>
    <n v="3681"/>
    <s v="USADO"/>
    <m/>
    <s v="MOZART W.A.-SERENATA NO. 9 EN "/>
    <s v="RE MAYOR KV 320"/>
    <n v="2343"/>
    <m/>
    <s v="DE"/>
    <n v="531065"/>
    <n v="531065"/>
    <s v="1-9-60-90-003"/>
    <s v="3-1-45-12"/>
    <n v="0"/>
    <n v="0"/>
    <x v="1053"/>
    <d v="2006-12-21T00:00:00"/>
    <x v="0"/>
  </r>
  <r>
    <n v="241"/>
    <s v="9.1 ELEMENTOS MUSICALES"/>
    <n v="1622"/>
    <s v="PARTITURAS"/>
    <n v="3682"/>
    <s v="USADO"/>
    <m/>
    <s v="MOZART W.A.-TE DEUM KV 141 S Y"/>
    <s v=" P Y PARTE VOCAL"/>
    <n v="2344"/>
    <m/>
    <s v="DE"/>
    <n v="133996"/>
    <n v="133996"/>
    <s v="1-9-60-90-003"/>
    <s v="3-1-45-12"/>
    <n v="0"/>
    <n v="0"/>
    <x v="1054"/>
    <d v="2006-12-21T00:00:00"/>
    <x v="0"/>
  </r>
  <r>
    <n v="241"/>
    <s v="9.1 ELEMENTOS MUSICALES"/>
    <n v="1622"/>
    <s v="PARTITURAS"/>
    <n v="3683"/>
    <s v="USADO"/>
    <m/>
    <s v="SAINT-S┴ENS C.-CARNAVAL DE LOS"/>
    <s v=" ANIMALES-S Y P"/>
    <n v="2345"/>
    <m/>
    <s v="DE"/>
    <n v="374377"/>
    <n v="374377"/>
    <s v="1-9-60-90-003"/>
    <s v="3-1-45-12"/>
    <n v="0"/>
    <n v="0"/>
    <x v="1045"/>
    <d v="2006-12-21T00:00:00"/>
    <x v="0"/>
  </r>
  <r>
    <n v="241"/>
    <s v="9.1 ELEMENTOS MUSICALES"/>
    <n v="1622"/>
    <s v="PARTITURAS"/>
    <n v="3684"/>
    <s v="USADO"/>
    <m/>
    <s v="SAINT-S─ENS C.CONCIERTO NO 2 P"/>
    <s v="ARA PIANO Y ORQUES"/>
    <n v="2346"/>
    <m/>
    <s v="DE"/>
    <n v="514769"/>
    <n v="514769"/>
    <s v="1-9-60-90-003"/>
    <s v="3-1-45-12"/>
    <n v="0"/>
    <n v="0"/>
    <x v="1055"/>
    <d v="2006-12-21T00:00:00"/>
    <x v="0"/>
  </r>
  <r>
    <n v="241"/>
    <s v="9.1 ELEMENTOS MUSICALES"/>
    <n v="1622"/>
    <s v="PARTITURAS"/>
    <n v="3685"/>
    <s v="USADO"/>
    <m/>
    <s v="SCHUBERT F.-SINFONIA NO. 2 EN "/>
    <s v="SI BEMOL MAYOR"/>
    <n v="2347"/>
    <m/>
    <s v="DE"/>
    <n v="827448"/>
    <n v="827448"/>
    <s v="1-9-60-90-003"/>
    <s v="3-1-45-12"/>
    <n v="0"/>
    <n v="0"/>
    <x v="1056"/>
    <d v="2006-12-21T00:00:00"/>
    <x v="0"/>
  </r>
  <r>
    <n v="241"/>
    <s v="9.1 ELEMENTOS MUSICALES"/>
    <n v="1622"/>
    <s v="PARTITURAS"/>
    <n v="3686"/>
    <s v="USADO"/>
    <m/>
    <s v="SCHUMANN R.-INTRODUCCION Y ALL"/>
    <s v="EGRO APASIONADO OP"/>
    <n v="2348"/>
    <m/>
    <s v="DE"/>
    <n v="280784"/>
    <n v="280784"/>
    <s v="1-9-60-90-003"/>
    <s v="3-1-45-12"/>
    <n v="0"/>
    <n v="0"/>
    <x v="1057"/>
    <d v="2006-12-21T00:00:00"/>
    <x v="0"/>
  </r>
  <r>
    <n v="241"/>
    <s v="9.1 ELEMENTOS MUSICALES"/>
    <n v="1622"/>
    <s v="PARTITURAS"/>
    <n v="3687"/>
    <s v="USADO"/>
    <m/>
    <s v="STRAUSS R.-CONCIERTO NO.1 PARA"/>
    <s v=" CORNO Y ORQUESTA"/>
    <n v="2349"/>
    <m/>
    <s v="DE"/>
    <n v="421175"/>
    <n v="421175"/>
    <s v="1-9-60-90-003"/>
    <s v="3-1-45-12"/>
    <n v="0"/>
    <n v="0"/>
    <x v="1058"/>
    <d v="2006-12-21T00:00:00"/>
    <x v="0"/>
  </r>
  <r>
    <n v="224"/>
    <s v="4.1 EQUIPO DE COMUNICACION"/>
    <n v="1247"/>
    <s v="TELEFONO"/>
    <n v="3688"/>
    <s v="INSERVIBLE"/>
    <m/>
    <s v="TELEFONO MARCA PANASONIC REF K"/>
    <s v="XT-77"/>
    <n v="235"/>
    <m/>
    <s v="CC"/>
    <n v="220400"/>
    <n v="220400"/>
    <s v="5-1-11-15-003"/>
    <s v="5-1-11-14-004"/>
    <n v="0"/>
    <n v="0"/>
    <x v="663"/>
    <d v="2008-09-15T00:00:00"/>
    <x v="3"/>
  </r>
  <r>
    <n v="241"/>
    <s v="9.1 ELEMENTOS MUSICALES"/>
    <n v="1622"/>
    <s v="PARTITURAS"/>
    <n v="3689"/>
    <s v="USADO"/>
    <m/>
    <s v="TELEMAN P.-CONCIERTO PARA OBOE"/>
    <s v=" Y CUERDAS EN FA M"/>
    <n v="2350"/>
    <m/>
    <s v="DE"/>
    <n v="155990"/>
    <n v="155990"/>
    <s v="1-9-60-90-003"/>
    <s v="3-1-45-12"/>
    <n v="0"/>
    <n v="0"/>
    <x v="1049"/>
    <d v="2006-12-21T00:00:00"/>
    <x v="0"/>
  </r>
  <r>
    <n v="241"/>
    <s v="9.1 ELEMENTOS MUSICALES"/>
    <n v="1622"/>
    <s v="PARTITURAS"/>
    <n v="3690"/>
    <s v="USADO"/>
    <m/>
    <s v="VIVALDI A.-CONCIERTO PARA FAGO"/>
    <s v="T Y CUERDAS OP 45"/>
    <n v="2351"/>
    <m/>
    <s v="DE"/>
    <n v="171590"/>
    <n v="171590"/>
    <s v="1-9-60-90-003"/>
    <s v="3-1-45-12"/>
    <n v="0"/>
    <n v="0"/>
    <x v="1039"/>
    <d v="2006-12-21T00:00:00"/>
    <x v="0"/>
  </r>
  <r>
    <n v="241"/>
    <s v="9.1 ELEMENTOS MUSICALES"/>
    <n v="1622"/>
    <s v="PARTITURAS"/>
    <n v="3691"/>
    <s v="USADO"/>
    <m/>
    <s v="VIVALDI A.-CONCIERTO PARA FLAU"/>
    <s v="TA Y ORQUESTA OP 1"/>
    <n v="2352"/>
    <m/>
    <s v="DE"/>
    <n v="171590"/>
    <n v="171590"/>
    <s v="1-9-60-90-003"/>
    <s v="3-1-45-12"/>
    <n v="0"/>
    <n v="0"/>
    <x v="1039"/>
    <d v="2006-12-21T00:00:00"/>
    <x v="0"/>
  </r>
  <r>
    <n v="241"/>
    <s v="9.1 ELEMENTOS MUSICALES"/>
    <n v="1622"/>
    <s v="PARTITURAS"/>
    <n v="3692"/>
    <s v="USADO"/>
    <m/>
    <s v="WEBERN A.-PASSACAGLIA OP 1- S "/>
    <s v="Y P"/>
    <n v="2353"/>
    <m/>
    <s v="DE"/>
    <n v="562265"/>
    <n v="562265"/>
    <s v="1-9-60-90-003"/>
    <s v="3-1-45-12"/>
    <n v="0"/>
    <n v="0"/>
    <x v="1059"/>
    <d v="2006-12-21T00:00:00"/>
    <x v="0"/>
  </r>
  <r>
    <n v="241"/>
    <s v="9.1 ELEMENTOS MUSICALES"/>
    <n v="1622"/>
    <s v="PARTITURAS"/>
    <n v="3693"/>
    <s v="USADO"/>
    <m/>
    <s v="MENDELSSOHN F-CONCIERTO NO.1 P"/>
    <s v="ARA PIANO Y ORQUE"/>
    <n v="2354"/>
    <m/>
    <s v="DE"/>
    <n v="374377"/>
    <n v="374377"/>
    <s v="1-9-60-90-003"/>
    <s v="3-1-45-12"/>
    <n v="0"/>
    <n v="0"/>
    <x v="1045"/>
    <d v="2006-12-21T00:00:00"/>
    <x v="0"/>
  </r>
  <r>
    <n v="241"/>
    <s v="9.1 ELEMENTOS MUSICALES"/>
    <n v="1622"/>
    <s v="PARTITURAS"/>
    <n v="3694"/>
    <s v="USADO"/>
    <m/>
    <s v="DEBUSSY C-TRES NOCTURNOS VERSI"/>
    <s v="ON ORIGINAL 1899"/>
    <n v="2355"/>
    <m/>
    <s v="DE"/>
    <n v="15443"/>
    <n v="15443"/>
    <s v="1-9-60-90-003"/>
    <s v="3-1-45-12"/>
    <n v="0"/>
    <n v="0"/>
    <x v="1060"/>
    <d v="2006-12-21T00:00:00"/>
    <x v="0"/>
  </r>
  <r>
    <n v="241"/>
    <s v="9.1 ELEMENTOS MUSICALES"/>
    <n v="1622"/>
    <s v="PARTITURAS"/>
    <n v="3695"/>
    <s v="USADO"/>
    <m/>
    <s v="RIMSKY-KORSAKOV N-SINFONIETTA "/>
    <s v="SOBRE TEMAS RUSOS"/>
    <n v="2356"/>
    <m/>
    <s v="DE"/>
    <n v="716512"/>
    <n v="716512"/>
    <s v="1-9-60-90-003"/>
    <s v="3-1-45-12"/>
    <n v="0"/>
    <n v="0"/>
    <x v="1061"/>
    <d v="2006-12-21T00:00:00"/>
    <x v="0"/>
  </r>
  <r>
    <n v="241"/>
    <s v="9.1 ELEMENTOS MUSICALES"/>
    <n v="1622"/>
    <s v="PARTITURAS"/>
    <n v="3696"/>
    <s v="USADO"/>
    <m/>
    <s v="SCHOENBERG A.-PELLEAS Y MELISN"/>
    <s v="DE OP 5 S Y P"/>
    <n v="2357"/>
    <m/>
    <s v="DE"/>
    <n v="1293675"/>
    <n v="1293675"/>
    <s v="1-9-60-90-003"/>
    <s v="3-1-45-12"/>
    <n v="0"/>
    <n v="0"/>
    <x v="1062"/>
    <d v="2006-12-21T00:00:00"/>
    <x v="0"/>
  </r>
  <r>
    <n v="241"/>
    <s v="9.1 ELEMENTOS MUSICALES"/>
    <n v="1622"/>
    <s v="PARTITURAS"/>
    <n v="3697"/>
    <s v="USADO"/>
    <m/>
    <s v="STAMITZ K. SINFONIA EN MI BEME"/>
    <s v="L-SCORE Y P"/>
    <n v="2358"/>
    <m/>
    <s v="DE"/>
    <n v="249585"/>
    <n v="249585"/>
    <s v="1-9-60-90-003"/>
    <s v="3-1-45-12"/>
    <n v="0"/>
    <n v="0"/>
    <x v="1063"/>
    <d v="2006-12-21T00:00:00"/>
    <x v="0"/>
  </r>
  <r>
    <n v="241"/>
    <s v="9.1 ELEMENTOS MUSICALES"/>
    <n v="1622"/>
    <s v="PARTITURAS"/>
    <n v="3698"/>
    <s v="USADO"/>
    <m/>
    <s v="BEETHOVEN L.V.-MISA SOLEMNE OP"/>
    <s v=" 123-S Y P"/>
    <n v="2359"/>
    <m/>
    <s v="DE"/>
    <n v="143283"/>
    <n v="143283"/>
    <s v="1-9-60-90-003"/>
    <s v="3-1-45-12"/>
    <n v="0"/>
    <n v="0"/>
    <x v="1064"/>
    <d v="2007-02-09T00:00:00"/>
    <x v="0"/>
  </r>
  <r>
    <n v="224"/>
    <s v="4.1 EQUIPO DE COMUNICACION"/>
    <n v="1247"/>
    <s v="TELEFONO"/>
    <n v="3699"/>
    <s v="USADO"/>
    <m/>
    <s v="TELEFONO MARCA PANASONIC REF K"/>
    <s v="XT-77"/>
    <n v="236"/>
    <m/>
    <s v="CC"/>
    <n v="220400"/>
    <n v="220400"/>
    <s v="5-1-11-15-003"/>
    <s v="5-1-11-14-004"/>
    <n v="0"/>
    <n v="0"/>
    <x v="663"/>
    <d v="2008-09-15T00:00:00"/>
    <x v="3"/>
  </r>
  <r>
    <n v="241"/>
    <s v="9.1 ELEMENTOS MUSICALES"/>
    <n v="1622"/>
    <s v="PARTITURAS"/>
    <n v="3700"/>
    <s v="USADO"/>
    <m/>
    <s v="WIENIAWSKI HENRI-CTO. PARA VIO"/>
    <s v="LIN Y ORQUESTA- SP"/>
    <n v="2360"/>
    <m/>
    <s v="DE"/>
    <n v="493723"/>
    <n v="493723"/>
    <s v="1-9-60-90-003"/>
    <s v="3-1-45-12"/>
    <n v="0"/>
    <n v="0"/>
    <x v="1065"/>
    <d v="2007-02-09T00:00:00"/>
    <x v="0"/>
  </r>
  <r>
    <n v="224"/>
    <s v="4.1 EQUIPO DE COMUNICACION"/>
    <n v="1247"/>
    <s v="TELEFONO"/>
    <n v="3701"/>
    <s v="INSERVIBLE"/>
    <m/>
    <s v="TELEFONO MARCA PANASONIC REF K"/>
    <s v="XT-77"/>
    <n v="237"/>
    <m/>
    <s v="CC"/>
    <n v="220400"/>
    <n v="220400"/>
    <s v="5-1-11-15-003"/>
    <s v="5-1-11-14-004"/>
    <n v="0"/>
    <n v="0"/>
    <x v="663"/>
    <d v="2008-09-15T00:00:00"/>
    <x v="3"/>
  </r>
  <r>
    <n v="224"/>
    <s v="4.1 EQUIPO DE COMUNICACION"/>
    <n v="1247"/>
    <s v="TELEFONO"/>
    <n v="3702"/>
    <s v="INSERVIBLE"/>
    <m/>
    <s v="TELEFONO MARCA PANASONIC REF K"/>
    <s v="XT-77"/>
    <n v="238"/>
    <m/>
    <s v="CC"/>
    <n v="220400"/>
    <n v="220400"/>
    <s v="5-1-11-15-003"/>
    <s v="5-1-11-14-004"/>
    <n v="0"/>
    <n v="0"/>
    <x v="663"/>
    <d v="2008-09-15T00:00:00"/>
    <x v="3"/>
  </r>
  <r>
    <n v="224"/>
    <s v="4.1 EQUIPO DE COMUNICACION"/>
    <n v="1247"/>
    <s v="TELEFONO"/>
    <n v="3703"/>
    <s v="USADO"/>
    <m/>
    <s v="TELEFONO TIPO SLT MARCA PANASO"/>
    <s v="NIC SERIE KXTS"/>
    <n v="240"/>
    <m/>
    <s v="CC"/>
    <n v="40600"/>
    <n v="40600"/>
    <s v="5-1-11-15-003"/>
    <s v="5-1-11-14-004"/>
    <n v="0"/>
    <n v="0"/>
    <x v="1066"/>
    <d v="2008-09-15T00:00:00"/>
    <x v="3"/>
  </r>
  <r>
    <n v="224"/>
    <s v="4.1 EQUIPO DE COMUNICACION"/>
    <n v="1247"/>
    <s v="TELEFONO"/>
    <n v="3704"/>
    <s v="USADO"/>
    <m/>
    <s v="TELEFONO TIPO SLT MARCA PANASO"/>
    <s v="NIC SERIE KXTS"/>
    <n v="241"/>
    <m/>
    <s v="CC"/>
    <n v="40600"/>
    <n v="40600"/>
    <s v="5-1-11-15-003"/>
    <s v="5-1-11-14-004"/>
    <n v="0"/>
    <n v="0"/>
    <x v="1066"/>
    <d v="2008-09-15T00:00:00"/>
    <x v="3"/>
  </r>
  <r>
    <n v="224"/>
    <s v="4.1 EQUIPO DE COMUNICACION"/>
    <n v="1247"/>
    <s v="TELEFONO"/>
    <n v="3705"/>
    <s v="USADO"/>
    <d v="2016-10-24T00:00:00"/>
    <s v="TELEFONO TIPO SLT MARCA PANASO"/>
    <s v="NIC SERIE KXTS"/>
    <n v="242"/>
    <m/>
    <s v="CC"/>
    <n v="40600"/>
    <n v="40600"/>
    <s v="5-1-11-15-003"/>
    <s v="5-1-11-14-004"/>
    <n v="0"/>
    <n v="0"/>
    <x v="1066"/>
    <d v="2008-09-15T00:00:00"/>
    <x v="3"/>
  </r>
  <r>
    <n v="225"/>
    <s v="4.2 EQUIPO DE COMPUTACION"/>
    <n v="1245"/>
    <s v="TARJETA"/>
    <n v="3706"/>
    <s v="USADO"/>
    <m/>
    <s v="TARJETA DE AUDIO DIGITAL MARCA"/>
    <s v=" KXTD PANASONIC"/>
    <n v="243"/>
    <m/>
    <s v="DE"/>
    <n v="1049800"/>
    <n v="1049800"/>
    <s v="1-6-70-02-001"/>
    <s v="3-1-45-06"/>
    <n v="1049800"/>
    <n v="0"/>
    <x v="1067"/>
    <d v="2008-09-15T00:00:00"/>
    <x v="3"/>
  </r>
  <r>
    <n v="225"/>
    <s v="4.2 EQUIPO DE COMPUTACION"/>
    <n v="1204"/>
    <s v="COMPUTADOR (Monitor, teclado,mouse)"/>
    <n v="3707"/>
    <s v="INSERVIBLE"/>
    <m/>
    <s v="COMP.DELL CPU F7JB, TECL-1LCE,"/>
    <s v=" MOUSE 162LTU,"/>
    <n v="244"/>
    <s v="F7JB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08"/>
    <s v="USADO"/>
    <m/>
    <s v="COMP.DELL CPU J7, TECL-LDX, MO"/>
    <s v="USE  163DR2"/>
    <n v="245"/>
    <s v="J7"/>
    <s v="DE"/>
    <n v="2842000"/>
    <n v="2842000"/>
    <s v="1-6-37-10-002-001"/>
    <s v="3-1-45-06"/>
    <n v="2842000"/>
    <n v="0"/>
    <x v="1069"/>
    <d v="2008-09-30T00:00:00"/>
    <x v="3"/>
  </r>
  <r>
    <n v="225"/>
    <s v="4.2 EQUIPO DE COMPUTACION"/>
    <n v="1204"/>
    <s v="COMPUTADOR (Monitor, teclado,mouse)"/>
    <n v="3709"/>
    <s v="USADO"/>
    <m/>
    <s v="COMP.DELL CPU J6, TECL-LCJ, MO"/>
    <s v="USE  163DQT"/>
    <n v="246"/>
    <s v="J6"/>
    <s v="DE"/>
    <n v="2842000"/>
    <n v="2842000"/>
    <s v="1-6-70-02-001"/>
    <s v="1-6-70-02"/>
    <n v="2842000"/>
    <n v="2192492.694063927"/>
    <x v="1070"/>
    <d v="2008-09-30T00:00:00"/>
    <x v="3"/>
  </r>
  <r>
    <n v="225"/>
    <s v="4.2 EQUIPO DE COMPUTACION"/>
    <n v="1204"/>
    <s v="COMPUTADOR (Monitor, teclado,mouse)"/>
    <n v="3710"/>
    <s v="USADO"/>
    <m/>
    <s v="COMP.DELL CPU 96, TECL-LEO, MO"/>
    <s v="USE  162LTQ"/>
    <n v="247"/>
    <n v="96"/>
    <s v="DE"/>
    <n v="2842000"/>
    <n v="2842000"/>
    <s v="1-6-70-02-001"/>
    <s v="1-6-70-02"/>
    <n v="2842000"/>
    <n v="2192492.694063927"/>
    <x v="1070"/>
    <d v="2008-09-30T00:00:00"/>
    <x v="3"/>
  </r>
  <r>
    <n v="225"/>
    <s v="4.2 EQUIPO DE COMPUTACION"/>
    <n v="1204"/>
    <s v="COMPUTADOR (Monitor, teclado,mouse)"/>
    <n v="3711"/>
    <s v="USADO"/>
    <m/>
    <s v="COMP.DELL CPU 9B, TECL-KA5, MO"/>
    <s v="USE 163CG1"/>
    <n v="248"/>
    <s v="9B"/>
    <s v="DE"/>
    <n v="2842000"/>
    <n v="2842000"/>
    <s v="1-6-70-02-001"/>
    <s v="1-6-70-02"/>
    <n v="2842000"/>
    <n v="2192492.694063927"/>
    <x v="1070"/>
    <d v="2008-09-30T00:00:00"/>
    <x v="3"/>
  </r>
  <r>
    <n v="225"/>
    <s v="4.2 EQUIPO DE COMPUTACION"/>
    <n v="1204"/>
    <s v="COMPUTADOR (Monitor, teclado,mouse)"/>
    <n v="3712"/>
    <s v="INSERVIBLE"/>
    <m/>
    <s v="COMP.DELL CPU 28, TECL-DKZ, MO"/>
    <s v="USE 160C34"/>
    <n v="249"/>
    <n v="28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13"/>
    <s v="INSERVIBLE"/>
    <m/>
    <s v="COMP.DELL CPU C9, TECL-FRK, MO"/>
    <s v="USE 16OC2D"/>
    <n v="250"/>
    <s v="C9"/>
    <s v="DE"/>
    <n v="2842000"/>
    <n v="2842000"/>
    <s v="1-6-37-10-002-001"/>
    <s v="3-1-45-06"/>
    <n v="2842000"/>
    <n v="0"/>
    <x v="1069"/>
    <d v="2008-09-30T00:00:00"/>
    <x v="3"/>
  </r>
  <r>
    <n v="225"/>
    <s v="4.2 EQUIPO DE COMPUTACION"/>
    <n v="1204"/>
    <s v="COMPUTADOR (Monitor, teclado,mouse)"/>
    <n v="3714"/>
    <s v="USADO"/>
    <m/>
    <s v="COMP.DELL CPU J5, TECL-FRD, MO"/>
    <s v="USE 16OC1J"/>
    <n v="251"/>
    <s v="J5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15"/>
    <s v="INSERVIBLE"/>
    <m/>
    <s v="COMP.DELL CPU 97, TECL-LA7, MO"/>
    <s v="USE 163C3D"/>
    <n v="252"/>
    <n v="97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16"/>
    <s v="INSERVIBLE"/>
    <m/>
    <s v="COMP.DE ESCRITORIO"/>
    <m/>
    <m/>
    <m/>
    <s v="DE"/>
    <n v="2842000"/>
    <n v="2842000"/>
    <s v="1-6-37-10-002-001"/>
    <s v="3-1-45-06"/>
    <n v="2842000"/>
    <n v="0"/>
    <x v="1069"/>
    <d v="2008-09-30T00:00:00"/>
    <x v="3"/>
  </r>
  <r>
    <n v="225"/>
    <s v="4.2 EQUIPO DE COMPUTACION"/>
    <n v="1204"/>
    <s v="COMPUTADOR (Monitor, teclado,mouse)"/>
    <n v="3717"/>
    <s v="USADO"/>
    <m/>
    <s v="COMP.DELL CPU 39, TECL-LA3, MO"/>
    <s v="USE 162LT4"/>
    <n v="254"/>
    <n v="39"/>
    <s v="DE"/>
    <n v="2842000"/>
    <n v="2842000"/>
    <s v="1-6-70-02-001"/>
    <s v="3-1-45-06"/>
    <n v="2842000"/>
    <n v="0"/>
    <x v="1069"/>
    <d v="2008-09-30T00:00:00"/>
    <x v="3"/>
  </r>
  <r>
    <n v="225"/>
    <s v="4.2 EQUIPO DE COMPUTACION"/>
    <n v="1204"/>
    <s v="COMPUTADOR (Monitor, teclado,mouse)"/>
    <n v="3718"/>
    <s v="INSERVIBLE"/>
    <m/>
    <s v="COMP.DELL CPU 1B, TECL-FRO, MO"/>
    <s v="USE 16OC11"/>
    <n v="255"/>
    <s v="1B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19"/>
    <s v="INSERVIBLE"/>
    <m/>
    <s v="COMP.DE ESCRITORIO"/>
    <m/>
    <m/>
    <m/>
    <s v="DE"/>
    <n v="2842000"/>
    <n v="2842000"/>
    <s v="1-6-37-10-002-001"/>
    <s v="3-1-45-06"/>
    <n v="2842000"/>
    <n v="0"/>
    <x v="1069"/>
    <d v="2008-09-30T00:00:00"/>
    <x v="3"/>
  </r>
  <r>
    <n v="225"/>
    <s v="4.2 EQUIPO DE COMPUTACION"/>
    <n v="1204"/>
    <s v="COMPUTADOR (Monitor, teclado,mouse)"/>
    <n v="3720"/>
    <s v="INSERVIBLE"/>
    <m/>
    <s v="COMP.DE ESCRITORIO"/>
    <m/>
    <m/>
    <n v="35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21"/>
    <s v="INSERVIBLE"/>
    <m/>
    <s v="COMP.DELL CPU H9, TECL-LCH, MO"/>
    <s v="USE 163DR3"/>
    <n v="258"/>
    <s v="H9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22"/>
    <s v="USADO"/>
    <m/>
    <s v="COMP.DELL CPU 78, TECL-JZU, MO"/>
    <s v="USE 161UX3"/>
    <n v="259"/>
    <n v="78"/>
    <s v="DE"/>
    <n v="2842000"/>
    <n v="2842000"/>
    <s v="1-6-70-02-001"/>
    <s v="1-6-70-02"/>
    <n v="2842000"/>
    <n v="2192492.694063927"/>
    <x v="1070"/>
    <d v="2008-09-30T00:00:00"/>
    <x v="3"/>
  </r>
  <r>
    <n v="225"/>
    <s v="4.2 EQUIPO DE COMPUTACION"/>
    <n v="1204"/>
    <s v="COMPUTADOR (Monitor, teclado,mouse)"/>
    <n v="3723"/>
    <s v="INSERVIBLE"/>
    <m/>
    <s v="COMP. DELL CPU 19, TECL-LA1, M"/>
    <s v="OUSE 162LU5"/>
    <n v="260"/>
    <n v="19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24"/>
    <s v="REGULAR"/>
    <m/>
    <s v="COMP.DELL CPU 55, TECL-DKX, MO"/>
    <s v="USE 16OC2X"/>
    <n v="261"/>
    <n v="55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25"/>
    <s v="USADO"/>
    <m/>
    <s v="COMP.DELL CPU DG, TECL-LDZ, MO"/>
    <s v="USE 162LUL"/>
    <n v="262"/>
    <s v="DG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26"/>
    <s v="REGULAR"/>
    <m/>
    <s v="COMP.DELL.CPU 56, TECL-LCG, MO"/>
    <s v="USE 163DPM"/>
    <n v="263"/>
    <n v="56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27"/>
    <s v="INSERVIBLE"/>
    <m/>
    <s v="COMP.DELL CPU 47, TECL-FRI, MO"/>
    <s v="USE 16OC1F"/>
    <n v="264"/>
    <n v="47"/>
    <s v="DE"/>
    <n v="2842000"/>
    <n v="2842000"/>
    <s v="1-6-37-10-002-001"/>
    <s v="3-1-45-06"/>
    <n v="2842000"/>
    <n v="0"/>
    <x v="1069"/>
    <d v="2008-09-30T00:00:00"/>
    <x v="3"/>
  </r>
  <r>
    <n v="225"/>
    <s v="4.2 EQUIPO DE COMPUTACION"/>
    <n v="1204"/>
    <s v="COMPUTADOR (Monitor, teclado,mouse)"/>
    <n v="3728"/>
    <s v="USADO"/>
    <m/>
    <s v="COMP  CPU B8, TECL-MO"/>
    <m/>
    <m/>
    <m/>
    <s v="DE"/>
    <n v="2842000"/>
    <n v="2842000"/>
    <s v="1-6-70-02-001"/>
    <s v="3-1-45-06"/>
    <n v="2842000"/>
    <n v="0"/>
    <x v="1069"/>
    <d v="2008-09-30T00:00:00"/>
    <x v="3"/>
  </r>
  <r>
    <n v="225"/>
    <s v="4.2 EQUIPO DE COMPUTACION"/>
    <n v="1204"/>
    <s v="COMPUTADOR (Monitor, teclado,mouse)"/>
    <n v="3729"/>
    <s v="INSERVIBLE"/>
    <m/>
    <s v="COMP. CPU 67, TECL-"/>
    <m/>
    <m/>
    <m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30"/>
    <s v="INSERVIBLE"/>
    <m/>
    <s v="COMP.DELL CPU 85, TECL-I30, MO"/>
    <s v="USE 161L5F"/>
    <n v="267"/>
    <n v="85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31"/>
    <s v="USADO"/>
    <m/>
    <s v="COMP.DELL CPU H4, TECL-FRH, MO"/>
    <s v="USE 16OC1G"/>
    <n v="268"/>
    <s v="H4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32"/>
    <s v="USADO"/>
    <m/>
    <s v="COMP.DELL CPU 59, TECL-DKW, MO"/>
    <s v="USE 16OC31"/>
    <n v="269"/>
    <n v="59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33"/>
    <s v="INSERVIBLE"/>
    <m/>
    <s v="COMP.DELL CPU C5, TECL-FRE, MO"/>
    <s v="USE 16OC2W"/>
    <n v="270"/>
    <s v="C5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34"/>
    <s v="REGULAR"/>
    <m/>
    <s v="COMP.DELL CPU F8, TECL-RFG, MO"/>
    <s v="USE 16OC15"/>
    <n v="271"/>
    <s v="F8"/>
    <s v="DE"/>
    <n v="2842000"/>
    <n v="2842000"/>
    <s v="1-6-37-10-002-001"/>
    <s v="1-6-37-10"/>
    <n v="2842000"/>
    <n v="2564935.363247863"/>
    <x v="1068"/>
    <d v="2008-09-30T00:00:00"/>
    <x v="3"/>
  </r>
  <r>
    <n v="225"/>
    <s v="4.2 EQUIPO DE COMPUTACION"/>
    <n v="1204"/>
    <s v="COMPUTADOR (Monitor, teclado,mouse)"/>
    <n v="3735"/>
    <s v="INSERVIBLE"/>
    <m/>
    <s v="COMP. CPU , TECL-G2, M"/>
    <s v="OUSE"/>
    <n v="272"/>
    <m/>
    <s v="DE"/>
    <n v="4698000"/>
    <n v="4698000"/>
    <s v="1-6-37-10-002-001"/>
    <s v="3-1-45-06"/>
    <n v="4698000"/>
    <n v="0"/>
    <x v="1071"/>
    <d v="2008-09-30T00:00:00"/>
    <x v="3"/>
  </r>
  <r>
    <n v="225"/>
    <s v="4.2 EQUIPO DE COMPUTACION"/>
    <n v="1204"/>
    <s v="COMPUTADOR (Monitor, teclado,mouse)"/>
    <n v="3736"/>
    <s v="USADO"/>
    <m/>
    <s v="COMP.DELL CPU GWT8, TECL-GV, M"/>
    <s v="OUSE 1620UN"/>
    <n v="273"/>
    <s v="GWT8"/>
    <s v="DE"/>
    <n v="4698000"/>
    <n v="4698000"/>
    <s v="1-6-70-02-001"/>
    <s v="1-6-70-02"/>
    <n v="4698000"/>
    <n v="3624324.6575342468"/>
    <x v="1072"/>
    <d v="2008-09-30T00:00:00"/>
    <x v="3"/>
  </r>
  <r>
    <n v="225"/>
    <s v="4.2 EQUIPO DE COMPUTACION"/>
    <n v="1204"/>
    <s v="COMPUTADOR (Monitor, teclado,mouse)"/>
    <n v="3737"/>
    <s v="INSERVIBLE"/>
    <m/>
    <s v="COMP.DELL CPU DWT8, TECL-HO, M"/>
    <s v="OUSE 162DUC"/>
    <n v="274"/>
    <s v="DWT8"/>
    <s v="DE"/>
    <n v="4698000"/>
    <n v="4698000"/>
    <s v="1-6-37-10-002-001"/>
    <s v="1-6-37-10"/>
    <n v="4698000"/>
    <n v="4239995.192307693"/>
    <x v="1073"/>
    <d v="2008-09-30T00:00:00"/>
    <x v="3"/>
  </r>
  <r>
    <n v="225"/>
    <s v="4.2 EQUIPO DE COMPUTACION"/>
    <n v="1139"/>
    <s v="IMPRESORA"/>
    <n v="3738"/>
    <s v="USADO"/>
    <m/>
    <s v="IMPRESORA LASER MONOGRAM., TAR"/>
    <s v="J RED,CAPAC 700 H"/>
    <n v="275"/>
    <m/>
    <s v="DE"/>
    <n v="2891880"/>
    <n v="2891880"/>
    <s v="1-6-70-02-001"/>
    <s v="1-6-70-02"/>
    <n v="2891880"/>
    <n v="2230973.1780821919"/>
    <x v="1074"/>
    <d v="2008-09-30T00:00:00"/>
    <x v="3"/>
  </r>
  <r>
    <n v="225"/>
    <s v="4.2 EQUIPO DE COMPUTACION"/>
    <n v="1139"/>
    <s v="IMPRESORA"/>
    <n v="3739"/>
    <s v="USADO"/>
    <m/>
    <s v="IMPRESORA MULTIFUNC, A COLOR O"/>
    <s v="KI 550 MEM. 256MB"/>
    <n v="277"/>
    <m/>
    <s v="DE"/>
    <n v="4979880"/>
    <n v="4979880"/>
    <s v="1-6-70-02-001"/>
    <s v="1-6-70-02"/>
    <n v="4979880"/>
    <n v="3841784.1369863013"/>
    <x v="1075"/>
    <d v="2008-09-30T00:00:00"/>
    <x v="3"/>
  </r>
  <r>
    <n v="241"/>
    <s v="9.1 ELEMENTOS MUSICALES"/>
    <n v="1622"/>
    <s v="PARTITURAS"/>
    <n v="3740"/>
    <s v="USADO"/>
    <m/>
    <s v="OBERTURA DE THE FLYING DUTCHMA"/>
    <s v="N"/>
    <n v="279"/>
    <m/>
    <s v="DE"/>
    <n v="589350"/>
    <n v="589350"/>
    <s v="1-9-60-90-003"/>
    <s v="3-1-45-12"/>
    <n v="0"/>
    <n v="0"/>
    <x v="1076"/>
    <d v="2008-10-29T00:00:00"/>
    <x v="0"/>
  </r>
  <r>
    <n v="241"/>
    <s v="9.1 ELEMENTOS MUSICALES"/>
    <n v="1622"/>
    <s v="PARTITURAS"/>
    <n v="3741"/>
    <s v="USADO"/>
    <m/>
    <s v="LOS MAESTROS CANTORES DE RICHA"/>
    <s v="RD WAGNER"/>
    <n v="280"/>
    <m/>
    <s v="DE"/>
    <n v="339322"/>
    <n v="339322"/>
    <s v="1-9-60-90-003"/>
    <s v="3-1-45-12"/>
    <n v="0"/>
    <n v="0"/>
    <x v="1077"/>
    <d v="2008-10-29T00:00:00"/>
    <x v="0"/>
  </r>
  <r>
    <n v="241"/>
    <s v="9.1 ELEMENTOS MUSICALES"/>
    <n v="1622"/>
    <s v="PARTITURAS"/>
    <n v="3742"/>
    <s v="USADO"/>
    <m/>
    <s v="OBERTURA DE TANNHAUSER DE RICH"/>
    <s v="ARD WAGNER"/>
    <n v="281"/>
    <m/>
    <s v="DE"/>
    <n v="553633"/>
    <n v="553633"/>
    <s v="1-9-60-90-003"/>
    <s v="3-1-45-12"/>
    <n v="0"/>
    <n v="0"/>
    <x v="1078"/>
    <d v="2008-10-29T00:00:00"/>
    <x v="0"/>
  </r>
  <r>
    <n v="241"/>
    <s v="9.1 ELEMENTOS MUSICALES"/>
    <n v="1622"/>
    <s v="PARTITURAS"/>
    <n v="3743"/>
    <s v="USADO"/>
    <m/>
    <s v="PRELUDIO DE TRISTAN E ISOLDA D"/>
    <s v="E RICHARD WAGNER"/>
    <n v="282"/>
    <m/>
    <s v="DE"/>
    <n v="339321"/>
    <n v="339321"/>
    <s v="1-9-60-90-003"/>
    <s v="3-1-45-12"/>
    <n v="0"/>
    <n v="0"/>
    <x v="1079"/>
    <d v="2008-10-29T00:00:00"/>
    <x v="0"/>
  </r>
  <r>
    <n v="241"/>
    <s v="9.1 ELEMENTOS MUSICALES"/>
    <n v="1622"/>
    <s v="PARTITURAS"/>
    <n v="3744"/>
    <s v="USADO"/>
    <m/>
    <s v="SINFONIA NO. 35 EN RE DE WOLFG"/>
    <s v="ANG AMADEUS"/>
    <n v="283"/>
    <m/>
    <s v="DE"/>
    <n v="428620"/>
    <n v="428620"/>
    <s v="1-9-60-90-003"/>
    <s v="3-1-45-12"/>
    <n v="0"/>
    <n v="0"/>
    <x v="1080"/>
    <d v="2008-10-29T00:00:00"/>
    <x v="0"/>
  </r>
  <r>
    <n v="241"/>
    <s v="9.1 ELEMENTOS MUSICALES"/>
    <n v="1622"/>
    <s v="PARTITURAS"/>
    <n v="3745"/>
    <s v="USADO"/>
    <m/>
    <s v="SINFONIA NO. 1 EN RE  TITAN DE"/>
    <s v=" GUSTAV MAHLER"/>
    <n v="284"/>
    <m/>
    <s v="DE"/>
    <n v="1821625"/>
    <n v="1821625"/>
    <s v="1-9-60-90-003"/>
    <s v="1-6-81-06"/>
    <n v="0"/>
    <n v="1671902.3972602738"/>
    <x v="1081"/>
    <d v="2008-10-29T00:00:00"/>
    <x v="0"/>
  </r>
  <r>
    <n v="241"/>
    <s v="9.1 ELEMENTOS MUSICALES"/>
    <n v="1622"/>
    <s v="PARTITURAS"/>
    <n v="3746"/>
    <s v="USADO"/>
    <m/>
    <s v="SERENATA PARA CUERDAS OP,20 DE"/>
    <s v=" EDWARD ELGAR"/>
    <n v="285"/>
    <m/>
    <s v="DE"/>
    <n v="178590"/>
    <n v="178590"/>
    <s v="1-9-60-90-003"/>
    <s v="3-1-45-12"/>
    <n v="0"/>
    <n v="0"/>
    <x v="1082"/>
    <d v="2008-10-29T00:00:00"/>
    <x v="0"/>
  </r>
  <r>
    <n v="241"/>
    <s v="9.1 ELEMENTOS MUSICALES"/>
    <n v="1622"/>
    <s v="PARTITURAS"/>
    <n v="3747"/>
    <s v="USADO"/>
    <m/>
    <s v="SINFONIA NO. 1 EN SOL MENOR OP"/>
    <s v=",13 DE PETER ILICH"/>
    <n v="286"/>
    <m/>
    <s v="DE"/>
    <n v="1446586"/>
    <n v="1446586"/>
    <s v="1-9-60-90-003"/>
    <s v="3-1-45-12"/>
    <n v="0"/>
    <n v="0"/>
    <x v="1083"/>
    <d v="2008-10-29T00:00:00"/>
    <x v="0"/>
  </r>
  <r>
    <n v="241"/>
    <s v="9.1 ELEMENTOS MUSICALES"/>
    <n v="1622"/>
    <s v="PARTITURAS"/>
    <n v="3748"/>
    <s v="USADO"/>
    <m/>
    <s v="SINFONIA NO.4 EN FA MENOR, OP."/>
    <s v="36 DE PETER ILICH"/>
    <n v="287"/>
    <m/>
    <s v="DE"/>
    <n v="1267994"/>
    <n v="1267994"/>
    <s v="1-9-60-90-003"/>
    <s v="3-1-45-12"/>
    <n v="0"/>
    <n v="0"/>
    <x v="1084"/>
    <d v="2008-10-29T00:00:00"/>
    <x v="0"/>
  </r>
  <r>
    <n v="241"/>
    <s v="9.1 ELEMENTOS MUSICALES"/>
    <n v="1622"/>
    <s v="PARTITURAS"/>
    <n v="3749"/>
    <s v="USADO"/>
    <m/>
    <s v="SINFONIA NO. 6 EN SI MENOR PAT"/>
    <s v="HETIQUE DE PETER H"/>
    <n v="288"/>
    <m/>
    <s v="DE"/>
    <n v="1464444"/>
    <n v="1464444"/>
    <s v="1-9-60-90-003"/>
    <s v="3-1-45-12"/>
    <n v="0"/>
    <n v="0"/>
    <x v="1085"/>
    <d v="2008-10-29T00:00:00"/>
    <x v="0"/>
  </r>
  <r>
    <n v="241"/>
    <s v="9.1 ELEMENTOS MUSICALES"/>
    <n v="1622"/>
    <s v="PARTITURAS"/>
    <n v="3750"/>
    <s v="USADO"/>
    <m/>
    <s v="SINFONIA NO.1 EN DO MENOR, OP."/>
    <s v="68 DE JOHANNES BRS"/>
    <n v="289"/>
    <m/>
    <s v="DE"/>
    <n v="875096"/>
    <n v="875096"/>
    <s v="1-9-60-90-003"/>
    <s v="3-1-45-12"/>
    <n v="0"/>
    <n v="0"/>
    <x v="1086"/>
    <d v="2008-10-29T00:00:00"/>
    <x v="0"/>
  </r>
  <r>
    <n v="241"/>
    <s v="9.1 ELEMENTOS MUSICALES"/>
    <n v="1622"/>
    <s v="PARTITURAS"/>
    <n v="3751"/>
    <s v="USADO"/>
    <m/>
    <s v="SINFONIA NO.2 EN RE OP.73 DE J"/>
    <s v="OHANNER BRAHMS"/>
    <n v="290"/>
    <m/>
    <s v="DE"/>
    <n v="857237"/>
    <n v="857237"/>
    <s v="1-9-60-90-003"/>
    <s v="3-1-45-12"/>
    <n v="0"/>
    <n v="0"/>
    <x v="1087"/>
    <d v="2008-10-29T00:00:00"/>
    <x v="0"/>
  </r>
  <r>
    <n v="241"/>
    <s v="9.1 ELEMENTOS MUSICALES"/>
    <n v="1622"/>
    <s v="PARTITURAS"/>
    <n v="3752"/>
    <s v="USADO"/>
    <m/>
    <s v="SINFONIA NO. 3 EN FA DE JOHANN"/>
    <s v="ER BRAHMS"/>
    <n v="291"/>
    <m/>
    <s v="DE"/>
    <n v="875096"/>
    <n v="875096"/>
    <s v="1-9-60-90-003"/>
    <s v="3-1-45-12"/>
    <n v="0"/>
    <n v="0"/>
    <x v="1086"/>
    <d v="2008-10-29T00:00:00"/>
    <x v="0"/>
  </r>
  <r>
    <n v="241"/>
    <s v="9.1 ELEMENTOS MUSICALES"/>
    <n v="1622"/>
    <s v="PARTITURAS"/>
    <n v="3753"/>
    <s v="USADO"/>
    <m/>
    <s v="SINFONIA NO.4 EN MI MENOR OP.9"/>
    <s v="8 DE JOHANNES B."/>
    <n v="292"/>
    <m/>
    <s v="DE"/>
    <n v="875096"/>
    <n v="875096"/>
    <s v="1-9-60-90-003"/>
    <s v="3-1-45-12"/>
    <n v="0"/>
    <n v="0"/>
    <x v="1086"/>
    <d v="2008-10-29T00:00:00"/>
    <x v="0"/>
  </r>
  <r>
    <n v="241"/>
    <s v="9.1 ELEMENTOS MUSICALES"/>
    <n v="1622"/>
    <s v="PARTITURAS"/>
    <n v="3754"/>
    <s v="USADO"/>
    <m/>
    <s v="CONCIERTO NO.1 PARA PIANO Y OR"/>
    <s v="QUESTA EN RE MENOR"/>
    <n v="293"/>
    <m/>
    <s v="DE"/>
    <n v="571489"/>
    <n v="571489"/>
    <s v="1-9-60-90-003"/>
    <s v="3-1-45-12"/>
    <n v="0"/>
    <n v="0"/>
    <x v="1088"/>
    <d v="2008-10-29T00:00:00"/>
    <x v="0"/>
  </r>
  <r>
    <n v="241"/>
    <s v="9.1 ELEMENTOS MUSICALES"/>
    <n v="1622"/>
    <s v="PARTITURAS"/>
    <n v="3755"/>
    <s v="USADO"/>
    <m/>
    <s v="CONCIERTO NO. 2 PARA PIANO Y O"/>
    <s v="RQUESTA EN SI BEM"/>
    <n v="294"/>
    <m/>
    <s v="DE"/>
    <n v="696507"/>
    <n v="696507"/>
    <s v="1-9-60-90-003"/>
    <s v="3-1-45-12"/>
    <n v="0"/>
    <n v="0"/>
    <x v="1089"/>
    <d v="2008-10-29T00:00:00"/>
    <x v="0"/>
  </r>
  <r>
    <n v="241"/>
    <s v="9.1 ELEMENTOS MUSICALES"/>
    <n v="1622"/>
    <s v="PARTITURAS"/>
    <n v="3756"/>
    <s v="USADO"/>
    <m/>
    <s v="CONCIERTO PARA VIOLIN Y ORQ. E"/>
    <s v="N RE OP.77"/>
    <n v="295"/>
    <m/>
    <s v="DE"/>
    <n v="678646"/>
    <n v="678646"/>
    <s v="1-9-60-90-003"/>
    <s v="3-1-45-12"/>
    <n v="0"/>
    <n v="0"/>
    <x v="1090"/>
    <d v="2008-10-29T00:00:00"/>
    <x v="0"/>
  </r>
  <r>
    <n v="241"/>
    <s v="9.1 ELEMENTOS MUSICALES"/>
    <n v="1622"/>
    <s v="PARTITURAS"/>
    <n v="3757"/>
    <s v="USADO"/>
    <m/>
    <s v="SINFONIA NO.4 EN SI BEMOL OP.6"/>
    <n v="0"/>
    <n v="296"/>
    <m/>
    <s v="DE"/>
    <n v="785797"/>
    <n v="785797"/>
    <s v="1-9-60-90-003"/>
    <s v="3-1-45-12"/>
    <n v="0"/>
    <n v="0"/>
    <x v="1091"/>
    <d v="2008-10-29T00:00:00"/>
    <x v="0"/>
  </r>
  <r>
    <n v="241"/>
    <s v="9.1 ELEMENTOS MUSICALES"/>
    <n v="1622"/>
    <s v="PARTITURAS"/>
    <n v="3758"/>
    <s v="USADO"/>
    <m/>
    <s v="VERGN▄GNUNGSZUG EL TREN DE LA "/>
    <s v="DIVERSION"/>
    <n v="297"/>
    <m/>
    <s v="DE"/>
    <n v="142871"/>
    <n v="142871"/>
    <s v="1-9-60-90-003"/>
    <s v="3-1-45-12"/>
    <n v="0"/>
    <n v="0"/>
    <x v="1092"/>
    <d v="2008-10-29T00:00:00"/>
    <x v="0"/>
  </r>
  <r>
    <n v="225"/>
    <s v="4.2 EQUIPO DE COMPUTACION"/>
    <n v="1139"/>
    <s v="IMPRESORA"/>
    <n v="3759"/>
    <s v="USADO"/>
    <m/>
    <s v="IMPRESORA ZEBRA 2844"/>
    <m/>
    <n v="300"/>
    <m/>
    <s v="DE"/>
    <n v="1463827"/>
    <n v="1463827"/>
    <s v="1-6-70-02-001"/>
    <s v="3-1-45-06"/>
    <n v="1463827"/>
    <n v="0"/>
    <x v="1093"/>
    <d v="2008-11-18T00:00:00"/>
    <x v="3"/>
  </r>
  <r>
    <n v="224"/>
    <s v="4.1 EQUIPO DE COMUNICACION"/>
    <n v="1211"/>
    <s v="VIDEO BEAM"/>
    <n v="3760"/>
    <s v="REGULAR"/>
    <m/>
    <s v="VIDEO BEAM  S6 S-283"/>
    <m/>
    <n v="301"/>
    <m/>
    <s v="DE"/>
    <n v="2447600"/>
    <n v="2447600"/>
    <s v="1-6-70-01"/>
    <s v="1-6-70-01"/>
    <n v="2447600"/>
    <n v="1857493.6986301369"/>
    <x v="1094"/>
    <d v="2008-11-24T00:00:00"/>
    <x v="3"/>
  </r>
  <r>
    <n v="241"/>
    <s v="9.1 ELEMENTOS MUSICALES"/>
    <n v="1622"/>
    <s v="PARTITURAS"/>
    <n v="3761"/>
    <s v="USADO"/>
    <m/>
    <s v="CLIMB EVERY MOUNTAIN (PELICULA"/>
    <s v=" THE SOUND OF MUC"/>
    <n v="302"/>
    <m/>
    <s v="DE"/>
    <n v="651437"/>
    <n v="651437"/>
    <s v="1-9-60-90-003"/>
    <s v="3-1-45-12"/>
    <n v="0"/>
    <n v="0"/>
    <x v="1095"/>
    <d v="2008-12-03T00:00:00"/>
    <x v="0"/>
  </r>
  <r>
    <n v="241"/>
    <s v="9.1 ELEMENTOS MUSICALES"/>
    <n v="1622"/>
    <s v="PARTITURAS"/>
    <n v="3762"/>
    <s v="USADO"/>
    <m/>
    <s v="IF I WERE A RICH MAN (PELICULA"/>
    <s v=" EL VIOLINISTAL"/>
    <n v="303"/>
    <m/>
    <s v="DE"/>
    <n v="651437"/>
    <n v="651437"/>
    <s v="1-9-60-90-003"/>
    <s v="3-1-45-12"/>
    <n v="0"/>
    <n v="0"/>
    <x v="1095"/>
    <d v="2008-12-03T00:00:00"/>
    <x v="0"/>
  </r>
  <r>
    <n v="241"/>
    <s v="9.1 ELEMENTOS MUSICALES"/>
    <n v="1622"/>
    <s v="PARTITURAS"/>
    <n v="3763"/>
    <s v="USADO"/>
    <m/>
    <s v="GOT PLENTY OF NOTHING (PORGY A"/>
    <s v="ND BESS)"/>
    <n v="304"/>
    <m/>
    <s v="DE"/>
    <n v="707600"/>
    <n v="707600"/>
    <s v="1-9-60-90-003"/>
    <s v="3-1-45-12"/>
    <n v="0"/>
    <n v="0"/>
    <x v="2"/>
    <d v="2008-12-03T00:00:00"/>
    <x v="0"/>
  </r>
  <r>
    <n v="241"/>
    <s v="9.1 ELEMENTOS MUSICALES"/>
    <n v="1622"/>
    <s v="PARTITURAS"/>
    <n v="3764"/>
    <s v="USADO"/>
    <m/>
    <s v="SUMMERTIME (PORGY AND BESS)"/>
    <m/>
    <n v="305"/>
    <m/>
    <s v="DE"/>
    <n v="707600"/>
    <n v="707600"/>
    <s v="1-9-60-90-003"/>
    <s v="3-1-45-12"/>
    <n v="0"/>
    <n v="0"/>
    <x v="2"/>
    <d v="2008-12-03T00:00:00"/>
    <x v="0"/>
  </r>
  <r>
    <n v="241"/>
    <s v="9.1 ELEMENTOS MUSICALES"/>
    <n v="1622"/>
    <s v="PARTITURAS"/>
    <n v="3765"/>
    <s v="USADO"/>
    <m/>
    <s v="THREE LITTLE MIDS FROM SCHOOL "/>
    <s v="(MIKADO)"/>
    <n v="306"/>
    <m/>
    <s v="DE"/>
    <n v="707600"/>
    <n v="707600"/>
    <s v="1-9-60-90-003"/>
    <s v="3-1-45-12"/>
    <n v="0"/>
    <n v="0"/>
    <x v="2"/>
    <d v="2008-12-03T00:00:00"/>
    <x v="0"/>
  </r>
  <r>
    <n v="226"/>
    <s v="5.1 TERRESTRE"/>
    <n v="1267"/>
    <s v="VEHICULO"/>
    <n v="3766"/>
    <s v="USADO"/>
    <d v="2016-09-22T00:00:00"/>
    <s v="CHEVROLET OPTRA ADV 1.8 M/T A/"/>
    <s v="C, PLCA OBH 278"/>
    <n v="307"/>
    <s v="OBH278"/>
    <s v="DE"/>
    <n v="50000000"/>
    <n v="50000000"/>
    <s v="1-6-75-02"/>
    <s v="1-6-75-02"/>
    <n v="50000000"/>
    <n v="37842465.753424659"/>
    <x v="1096"/>
    <d v="2008-12-03T00:00:00"/>
    <x v="7"/>
  </r>
  <r>
    <n v="241"/>
    <s v="9.1 ELEMENTOS MUSICALES"/>
    <n v="1622"/>
    <s v="PARTITURAS"/>
    <n v="3767"/>
    <s v="USADO"/>
    <m/>
    <s v="8 OBRAS MUSICALES BIZET GEORGE"/>
    <s v="S"/>
    <n v="308"/>
    <m/>
    <s v="DE"/>
    <n v="3449958"/>
    <n v="3449958"/>
    <s v="1-9-60-90-003"/>
    <s v="1-6-81-06"/>
    <n v="0"/>
    <n v="3118194.9156164383"/>
    <x v="1097"/>
    <d v="2008-12-19T00:00:00"/>
    <x v="0"/>
  </r>
  <r>
    <n v="241"/>
    <s v="9.1 ELEMENTOS MUSICALES"/>
    <n v="1622"/>
    <s v="PARTITURAS"/>
    <n v="3768"/>
    <s v="USADO"/>
    <m/>
    <s v="ALL I ASK OF YOU FANTASMA DE L"/>
    <s v="A OPERA"/>
    <n v="309"/>
    <m/>
    <s v="DE"/>
    <n v="707600"/>
    <n v="707600"/>
    <s v="1-9-60-90-003"/>
    <s v="3-1-45-12"/>
    <n v="0"/>
    <n v="0"/>
    <x v="2"/>
    <d v="2008-12-19T00:00:00"/>
    <x v="0"/>
  </r>
  <r>
    <n v="241"/>
    <s v="9.1 ELEMENTOS MUSICALES"/>
    <n v="1622"/>
    <s v="PARTITURAS"/>
    <n v="3769"/>
    <s v="USADO"/>
    <m/>
    <s v="I FEEL PRETTY WEST SIDE STORY"/>
    <m/>
    <n v="310"/>
    <m/>
    <s v="DE"/>
    <n v="707600"/>
    <n v="707600"/>
    <s v="1-9-60-90-003"/>
    <s v="3-1-45-12"/>
    <n v="0"/>
    <n v="0"/>
    <x v="2"/>
    <d v="2008-12-19T00:00:00"/>
    <x v="0"/>
  </r>
  <r>
    <n v="225"/>
    <s v="4.2 EQUIPO DE COMPUTACION"/>
    <n v="1204"/>
    <s v="COMPUTADOR (Monitor, teclado,mouse)"/>
    <n v="3770"/>
    <s v="INSERVIBLE"/>
    <m/>
    <s v="COMPUTADOR MODELO O"/>
    <m/>
    <m/>
    <m/>
    <s v="DE"/>
    <n v="4977560"/>
    <n v="4977560"/>
    <s v="1-6-37-10-002-001"/>
    <s v="3-1-45-06"/>
    <n v="4977560"/>
    <n v="0"/>
    <x v="891"/>
    <d v="2007-10-24T00:00:00"/>
    <x v="3"/>
  </r>
  <r>
    <n v="225"/>
    <s v="4.2 EQUIPO DE COMPUTACION"/>
    <n v="1204"/>
    <s v="COMPUTADOR (Monitor, teclado,mouse)"/>
    <n v="3771"/>
    <s v="USADO"/>
    <m/>
    <s v="COMPUTADOR MARCA DELL MODELO O"/>
    <s v="PTIPLEX 745"/>
    <n v="3101"/>
    <m/>
    <s v="DE"/>
    <n v="4977560"/>
    <n v="4977560"/>
    <s v="1-6-37-10-002-001"/>
    <s v="1-6-37-10"/>
    <n v="4977560"/>
    <n v="4532917.4645129712"/>
    <x v="890"/>
    <d v="2007-10-24T00:00:00"/>
    <x v="3"/>
  </r>
  <r>
    <n v="225"/>
    <s v="4.2 EQUIPO DE COMPUTACION"/>
    <n v="1204"/>
    <s v="COMPUTADOR (Monitor, teclado,mouse)"/>
    <n v="3772"/>
    <s v="USADO"/>
    <m/>
    <s v="COMPUTADOR MARCA DELL MODELO O"/>
    <s v="PTIPLEX 745"/>
    <n v="3102"/>
    <m/>
    <s v="DE"/>
    <n v="4977560"/>
    <n v="4977560"/>
    <s v="1-6-37-10-002-001"/>
    <s v="1-6-37-10"/>
    <n v="4977560"/>
    <n v="4532917.4645129712"/>
    <x v="890"/>
    <d v="2007-10-24T00:00:00"/>
    <x v="3"/>
  </r>
  <r>
    <n v="225"/>
    <s v="4.2 EQUIPO DE COMPUTACION"/>
    <n v="1204"/>
    <s v="COMPUTADOR (Monitor, teclado,mouse)"/>
    <n v="3773"/>
    <s v="REGULAR"/>
    <m/>
    <s v="COMPUTADOR MARCA DELL MODELO O"/>
    <s v="PTIPLEX 745"/>
    <n v="3103"/>
    <m/>
    <s v="DE"/>
    <n v="4977560"/>
    <n v="4977560"/>
    <s v="1-6-37-10-002-001"/>
    <s v="1-6-37-10"/>
    <n v="4977560"/>
    <n v="4532917.4645129712"/>
    <x v="890"/>
    <d v="2007-10-24T00:00:00"/>
    <x v="3"/>
  </r>
  <r>
    <n v="225"/>
    <s v="4.2 EQUIPO DE COMPUTACION"/>
    <n v="1204"/>
    <s v="COMPUTADOR (Monitor, teclado,mouse)"/>
    <n v="3774"/>
    <s v="USADO"/>
    <m/>
    <s v="COMPUTADOR MARCA DELL MODELO O"/>
    <s v="PTIPLEX 745"/>
    <n v="3104"/>
    <m/>
    <s v="DE"/>
    <n v="4977560"/>
    <n v="4977560"/>
    <s v="1-6-37-10-002-001"/>
    <s v="1-6-37-10"/>
    <n v="4977560"/>
    <n v="4532917.4645129712"/>
    <x v="890"/>
    <d v="2007-10-24T00:00:00"/>
    <x v="3"/>
  </r>
  <r>
    <n v="225"/>
    <s v="4.2 EQUIPO DE COMPUTACION"/>
    <n v="1712"/>
    <s v="COMPUTADOR PORTATIL"/>
    <n v="3775"/>
    <s v="USADO"/>
    <m/>
    <s v="COMPUTADOR PORTATIL MARCA DELL"/>
    <s v=" MODELO LATITUD D0"/>
    <n v="3105"/>
    <m/>
    <s v="DE"/>
    <n v="6644480"/>
    <n v="6644480"/>
    <s v="1-6-70-02-001"/>
    <s v="1-6-70-02"/>
    <n v="6644480"/>
    <n v="5644773.9908675794"/>
    <x v="1098"/>
    <d v="2007-10-24T00:00:00"/>
    <x v="4"/>
  </r>
  <r>
    <n v="241"/>
    <s v="9.1 ELEMENTOS MUSICALES"/>
    <n v="1622"/>
    <s v="PARTITURAS"/>
    <n v="3776"/>
    <s v="USADO"/>
    <m/>
    <s v="ORATORIO EL MESIAS HWV 56 VERS"/>
    <s v="ION ORIGINAL (UNT)"/>
    <n v="3107"/>
    <m/>
    <s v="DE"/>
    <n v="1222935.8"/>
    <n v="1222935.8"/>
    <s v="1-9-60-90-003"/>
    <s v="3-1-45-12"/>
    <n v="0"/>
    <n v="0"/>
    <x v="1099"/>
    <d v="2007-10-24T00:00:00"/>
    <x v="0"/>
  </r>
  <r>
    <n v="241"/>
    <s v="9.1 ELEMENTOS MUSICALES"/>
    <n v="1622"/>
    <s v="PARTITURAS"/>
    <n v="3777"/>
    <s v="USADO"/>
    <m/>
    <s v="DONDE LIETA USCI (ARIA DE LA B"/>
    <s v="OHEME)DE GIACOMO"/>
    <n v="3108"/>
    <m/>
    <s v="DE"/>
    <n v="159527.84"/>
    <n v="159527.84"/>
    <s v="1-9-60-90-003"/>
    <s v="3-1-45-12"/>
    <n v="0"/>
    <n v="0"/>
    <x v="1100"/>
    <d v="2007-11-06T00:00:00"/>
    <x v="0"/>
  </r>
  <r>
    <n v="241"/>
    <s v="9.1 ELEMENTOS MUSICALES"/>
    <n v="1622"/>
    <s v="PARTITURAS"/>
    <n v="3778"/>
    <s v="USADO"/>
    <m/>
    <s v="NEMICO DELLA PATRIA (ARIA DE A"/>
    <s v="NDREA CHENIER)"/>
    <n v="3109"/>
    <m/>
    <s v="DE"/>
    <n v="319056.84000000003"/>
    <n v="319056.84000000003"/>
    <s v="1-9-60-90-003"/>
    <s v="3-1-45-12"/>
    <n v="0"/>
    <n v="0"/>
    <x v="1101"/>
    <d v="2007-11-06T00:00:00"/>
    <x v="0"/>
  </r>
  <r>
    <n v="241"/>
    <s v="9.1 ELEMENTOS MUSICALES"/>
    <n v="1622"/>
    <s v="PARTITURAS"/>
    <n v="3779"/>
    <s v="USADO"/>
    <m/>
    <s v="THE BARE NECESITIES EL LIBRO D"/>
    <s v="E LA SELVA"/>
    <n v="311"/>
    <m/>
    <s v="DE"/>
    <n v="707600"/>
    <n v="707600"/>
    <s v="1-9-60-90-003"/>
    <s v="3-1-45-12"/>
    <n v="0"/>
    <n v="0"/>
    <x v="2"/>
    <d v="2008-12-19T00:00:00"/>
    <x v="0"/>
  </r>
  <r>
    <n v="241"/>
    <s v="9.1 ELEMENTOS MUSICALES"/>
    <n v="1622"/>
    <s v="PARTITURAS"/>
    <n v="3780"/>
    <s v="USADO"/>
    <m/>
    <s v="A UN DOTTOR DE LA MIA SORTE (A"/>
    <s v="RIA EL BARBERO DE)"/>
    <n v="3110"/>
    <m/>
    <s v="DE"/>
    <n v="230429.36"/>
    <n v="230429.36"/>
    <s v="1-9-60-90-003"/>
    <s v="3-1-45-12"/>
    <n v="0"/>
    <n v="0"/>
    <x v="1102"/>
    <d v="2007-11-06T00:00:00"/>
    <x v="0"/>
  </r>
  <r>
    <n v="241"/>
    <s v="9.1 ELEMENTOS MUSICALES"/>
    <n v="1622"/>
    <s v="PARTITURAS"/>
    <n v="3781"/>
    <s v="USADO"/>
    <m/>
    <s v="VISSI DARTE (ARIA DE TOSCA) D"/>
    <s v="E GIACOMO PUCCINI"/>
    <n v="3111"/>
    <m/>
    <s v="DE"/>
    <n v="118404"/>
    <n v="118404"/>
    <s v="1-9-60-90-003"/>
    <s v="3-1-45-12"/>
    <n v="0"/>
    <n v="0"/>
    <x v="1103"/>
    <d v="2007-11-23T00:00:00"/>
    <x v="0"/>
  </r>
  <r>
    <n v="241"/>
    <s v="9.1 ELEMENTOS MUSICALES"/>
    <n v="1622"/>
    <s v="PARTITURAS"/>
    <n v="3782"/>
    <s v="USADO"/>
    <m/>
    <s v="CORTIGIANI,VIL RAZZA DANNATA ("/>
    <s v="ARRIA DE RIGOLETO)"/>
    <n v="3112"/>
    <m/>
    <s v="DE"/>
    <n v="251606"/>
    <n v="251606"/>
    <s v="1-9-60-90-003"/>
    <s v="3-1-45-12"/>
    <n v="0"/>
    <n v="0"/>
    <x v="1104"/>
    <d v="2007-11-23T00:00:00"/>
    <x v="0"/>
  </r>
  <r>
    <n v="241"/>
    <s v="9.1 ELEMENTOS MUSICALES"/>
    <n v="1622"/>
    <s v="PARTITURAS"/>
    <n v="3783"/>
    <s v="USADO"/>
    <m/>
    <s v="OBUON MARCELLO (DUO DE LA BOH"/>
    <s v="EME)DE GIACOMO"/>
    <n v="3113"/>
    <m/>
    <s v="DE"/>
    <n v="266406"/>
    <n v="266406"/>
    <s v="1-9-60-90-003"/>
    <s v="3-1-45-12"/>
    <n v="0"/>
    <n v="0"/>
    <x v="1105"/>
    <d v="2007-11-23T00:00:00"/>
    <x v="0"/>
  </r>
  <r>
    <n v="241"/>
    <s v="9.1 ELEMENTOS MUSICALES"/>
    <n v="1622"/>
    <s v="PARTITURAS"/>
    <n v="3784"/>
    <s v="USADO"/>
    <m/>
    <s v="SE INCLINASSI A PRENDER MOGLIE"/>
    <s v=" (ARIA DE LA"/>
    <n v="3114"/>
    <m/>
    <s v="DE"/>
    <n v="236805"/>
    <n v="236805"/>
    <s v="1-9-60-90-003"/>
    <s v="3-1-45-12"/>
    <n v="0"/>
    <n v="0"/>
    <x v="1106"/>
    <d v="2007-11-23T00:00:00"/>
    <x v="0"/>
  </r>
  <r>
    <n v="224"/>
    <s v="4.1 EQUIPO DE COMUNICACION"/>
    <n v="1008"/>
    <s v="ANTENA"/>
    <n v="3785"/>
    <s v="INSERVIBLE"/>
    <m/>
    <s v="ANTENA + UNIDAD EXTERNA ODU"/>
    <m/>
    <n v="3115"/>
    <m/>
    <s v="DE"/>
    <n v="3696345.75"/>
    <n v="3696345.75"/>
    <s v="1-6-37-10-001"/>
    <s v="3-1-45-06"/>
    <n v="3696345.75"/>
    <n v="0"/>
    <x v="1107"/>
    <d v="2007-11-23T00:00:00"/>
    <x v="3"/>
  </r>
  <r>
    <n v="224"/>
    <s v="4.1 EQUIPO DE COMUNICACION"/>
    <n v="1008"/>
    <s v="ANTENA"/>
    <n v="3786"/>
    <s v="INSERVIBLE"/>
    <m/>
    <s v="UNIDAD INTERNA IDU BREEZE (PAR"/>
    <s v="A ANTENA)"/>
    <n v="3116"/>
    <m/>
    <s v="DE"/>
    <n v="2464229"/>
    <n v="2464229"/>
    <s v="1-6-37-10-001"/>
    <s v="3-1-45-06"/>
    <n v="2464229"/>
    <n v="0"/>
    <x v="1108"/>
    <d v="2007-11-23T00:00:00"/>
    <x v="3"/>
  </r>
  <r>
    <n v="224"/>
    <s v="4.1 EQUIPO DE COMUNICACION"/>
    <n v="1197"/>
    <s v="PLANTA TELEFONICA"/>
    <n v="3787"/>
    <s v="USADO"/>
    <m/>
    <s v="PLANTA TELEFONICA PANASONIC KX"/>
    <s v="TD 200, FUENTE DE"/>
    <n v="3117"/>
    <m/>
    <s v="DE"/>
    <n v="10699840"/>
    <n v="10699840"/>
    <s v="1-6-70-01"/>
    <s v="1-6-70-01"/>
    <n v="10699840"/>
    <n v="8975162.5936073046"/>
    <x v="1109"/>
    <d v="2007-12-10T00:00:00"/>
    <x v="3"/>
  </r>
  <r>
    <n v="222"/>
    <s v="3.1 MUEBLES Y ENSERES"/>
    <n v="1010"/>
    <s v="ARCHIVADOR (FIJO O RODANTE)"/>
    <n v="3789"/>
    <s v="USADO"/>
    <m/>
    <s v="ARCHIVADOR DE 4 GAVETAS"/>
    <m/>
    <n v="312"/>
    <m/>
    <s v="DE"/>
    <n v="678600"/>
    <n v="678600"/>
    <s v="1-6-65-01"/>
    <s v="3-1-45-06"/>
    <n v="678600"/>
    <n v="0"/>
    <x v="1110"/>
    <d v="2008-05-19T00:00:00"/>
    <x v="6"/>
  </r>
  <r>
    <n v="241"/>
    <s v="9.1 ELEMENTOS MUSICALES"/>
    <n v="1622"/>
    <s v="PARTITURAS"/>
    <n v="3790"/>
    <s v="USADO"/>
    <m/>
    <s v="OBERTURA DE MASKERADE DE CARL "/>
    <s v="NIELSEN (ED. KALM)"/>
    <n v="3120"/>
    <m/>
    <s v="DE"/>
    <n v="418713"/>
    <n v="418713"/>
    <s v="1-9-60-90-003"/>
    <s v="3-1-45-12"/>
    <n v="0"/>
    <n v="0"/>
    <x v="1111"/>
    <d v="2008-02-20T00:00:00"/>
    <x v="0"/>
  </r>
  <r>
    <n v="241"/>
    <s v="9.1 ELEMENTOS MUSICALES"/>
    <n v="1622"/>
    <s v="PARTITURAS"/>
    <n v="3791"/>
    <s v="USADO"/>
    <m/>
    <s v="RAPSODIA RUMANA NO 2EN RE MAYO"/>
    <s v="R OP 11 NO 2 GEORE"/>
    <n v="3121"/>
    <m/>
    <s v="DE"/>
    <n v="277709.84000000003"/>
    <n v="277709.84000000003"/>
    <s v="1-9-60-90-003"/>
    <s v="3-1-45-12"/>
    <n v="0"/>
    <n v="0"/>
    <x v="1112"/>
    <d v="2008-02-29T00:00:00"/>
    <x v="0"/>
  </r>
  <r>
    <n v="241"/>
    <s v="9.1 ELEMENTOS MUSICALES"/>
    <n v="1622"/>
    <s v="PARTITURAS"/>
    <n v="3792"/>
    <s v="USADO"/>
    <m/>
    <s v="OBERTURA DE PRINCIPE IGOR DE"/>
    <s v=" ALEXANDER BORONDN"/>
    <n v="3122"/>
    <m/>
    <s v="DE"/>
    <n v="291596.15999999997"/>
    <n v="291596.15999999997"/>
    <s v="1-9-60-90-003"/>
    <s v="3-1-45-12"/>
    <n v="0"/>
    <n v="0"/>
    <x v="1113"/>
    <d v="2008-02-29T00:00:00"/>
    <x v="0"/>
  </r>
  <r>
    <n v="225"/>
    <s v="4.2 EQUIPO DE COMPUTACION"/>
    <n v="1635"/>
    <s v="SWITCH"/>
    <n v="3793"/>
    <s v="USADO"/>
    <m/>
    <s v="SWITCH MARCA 3COM 4228G SERIE "/>
    <s v="4200 REF 3C17304A"/>
    <n v="3123"/>
    <n v="4200"/>
    <s v="DE"/>
    <n v="1711232"/>
    <n v="1711232"/>
    <s v="1-6-70-02-001"/>
    <s v="3-1-45-06"/>
    <n v="1711232"/>
    <n v="0"/>
    <x v="1114"/>
    <d v="2008-03-27T00:00:00"/>
    <x v="3"/>
  </r>
  <r>
    <n v="224"/>
    <s v="4.1 EQUIPO DE COMUNICACION"/>
    <n v="1701"/>
    <s v="ROUTER-EQUIPO COMUNICACION"/>
    <n v="3794"/>
    <s v="INSERVIBLE"/>
    <m/>
    <s v="ROUTER ACCESS POINT WIRELESS L"/>
    <s v="INKSYS REF N350 4T"/>
    <n v="3124"/>
    <m/>
    <s v="DE"/>
    <n v="609000"/>
    <n v="609000"/>
    <s v="1-6-37-10-001"/>
    <s v="3-1-45-06"/>
    <n v="609000"/>
    <n v="0"/>
    <x v="1115"/>
    <d v="2008-03-27T00:00:00"/>
    <x v="3"/>
  </r>
  <r>
    <n v="219"/>
    <s v="1.6 HERRAMIENTAS Y ACCESORIOS"/>
    <n v="1218"/>
    <s v="RACK"/>
    <n v="3795"/>
    <s v="USADO"/>
    <m/>
    <s v="RACK DE COMUNICACIONES Y SWITC"/>
    <s v="H,REGULADOR"/>
    <n v="3125"/>
    <m/>
    <s v="DE"/>
    <n v="12374268"/>
    <n v="12374268"/>
    <s v="1-6-55-11"/>
    <s v="1-6-55-11"/>
    <n v="12374268"/>
    <n v="10032197.641095892"/>
    <x v="1116"/>
    <d v="2008-04-11T00:00:00"/>
    <x v="1"/>
  </r>
  <r>
    <n v="237"/>
    <s v="4.3 LICENCIAS"/>
    <n v="1421"/>
    <s v="LICENCIAS DE SOFTWARE"/>
    <n v="3796"/>
    <s v="INSERVIBLE"/>
    <m/>
    <s v="LICENCIA DE ADOBECS3 WEB PREMI"/>
    <s v="UN  EN ESPAÐOL"/>
    <n v="3126"/>
    <m/>
    <s v="DE"/>
    <n v="4064614"/>
    <n v="4064614"/>
    <s v="1-9-70-07"/>
    <s v="3-1-45-07"/>
    <n v="4064614"/>
    <n v="0"/>
    <x v="1117"/>
    <d v="2008-04-21T00:00:00"/>
    <x v="5"/>
  </r>
  <r>
    <n v="225"/>
    <s v="4.2 EQUIPO DE COMPUTACION"/>
    <n v="1695"/>
    <s v="KIT"/>
    <n v="3797"/>
    <s v="INSERVIBLE"/>
    <m/>
    <s v="KIT DE MEDIOS DE INSTALACIÊN"/>
    <m/>
    <n v="3127"/>
    <m/>
    <s v="CC"/>
    <n v="64212"/>
    <n v="64212"/>
    <s v="5-1-11-15-004"/>
    <s v="5-1-11-14-004"/>
    <n v="0"/>
    <n v="0"/>
    <x v="1118"/>
    <d v="2008-04-21T00:00:00"/>
    <x v="3"/>
  </r>
  <r>
    <n v="237"/>
    <s v="4.3 LICENCIAS"/>
    <n v="1421"/>
    <s v="LICENCIAS DE SOFTWARE"/>
    <n v="3798"/>
    <s v="INSERVIBLE"/>
    <m/>
    <s v="LICENCIA DE INDESIGN CS3 EN ES"/>
    <s v="PAÐOL WIN"/>
    <n v="3128"/>
    <m/>
    <s v="DE"/>
    <n v="1554819"/>
    <n v="1554819"/>
    <s v="1-9-70-07"/>
    <s v="3-1-45-07"/>
    <n v="1554819"/>
    <n v="0"/>
    <x v="1119"/>
    <d v="2008-04-21T00:00:00"/>
    <x v="5"/>
  </r>
  <r>
    <n v="225"/>
    <s v="4.2 EQUIPO DE COMPUTACION"/>
    <n v="1695"/>
    <s v="KIT"/>
    <n v="3799"/>
    <s v="INSERVIBLE"/>
    <m/>
    <s v="KIT MEDIOS DE INSTALACIÊN DE I"/>
    <s v="NDESING"/>
    <n v="3129"/>
    <m/>
    <s v="CC"/>
    <n v="64212"/>
    <n v="64212"/>
    <s v="5-1-11-15-004"/>
    <s v="5-1-11-14-004"/>
    <n v="0"/>
    <n v="0"/>
    <x v="1118"/>
    <d v="2008-04-21T00:00:00"/>
    <x v="3"/>
  </r>
  <r>
    <n v="222"/>
    <s v="3.1 MUEBLES Y ENSERES"/>
    <n v="1010"/>
    <s v="ARCHIVADOR (FIJO O RODANTE)"/>
    <n v="3800"/>
    <s v="USADO"/>
    <m/>
    <s v="ARCHIVADORES DE 4 GAVETAS"/>
    <m/>
    <n v="313"/>
    <m/>
    <s v="DE"/>
    <n v="678600"/>
    <n v="678600"/>
    <s v="1-6-65-01"/>
    <s v="3-1-45-06"/>
    <n v="678600"/>
    <n v="0"/>
    <x v="1110"/>
    <d v="2008-05-19T00:00:00"/>
    <x v="6"/>
  </r>
  <r>
    <n v="222"/>
    <s v="3.1 MUEBLES Y ENSERES"/>
    <n v="1010"/>
    <s v="ARCHIVADOR (FIJO O RODANTE)"/>
    <n v="3801"/>
    <s v="USADO"/>
    <m/>
    <s v="ARCHIVADOR DE 4 GAVETAS"/>
    <m/>
    <n v="314"/>
    <m/>
    <s v="DE"/>
    <n v="678600"/>
    <n v="678600"/>
    <s v="1-6-65-01"/>
    <s v="3-1-45-06"/>
    <n v="678600"/>
    <n v="0"/>
    <x v="1110"/>
    <d v="2008-05-19T00:00:00"/>
    <x v="6"/>
  </r>
  <r>
    <n v="222"/>
    <s v="3.1 MUEBLES Y ENSERES"/>
    <n v="1010"/>
    <s v="ARCHIVADOR (FIJO O RODANTE)"/>
    <n v="3802"/>
    <s v="USADO"/>
    <m/>
    <s v="ARCHIVARES DE 4 GAVETAS"/>
    <m/>
    <n v="315"/>
    <m/>
    <s v="DE"/>
    <n v="678600"/>
    <n v="678600"/>
    <s v="1-6-65-01"/>
    <s v="3-1-45-06"/>
    <n v="678600"/>
    <n v="0"/>
    <x v="1110"/>
    <d v="2008-05-19T00:00:00"/>
    <x v="6"/>
  </r>
  <r>
    <n v="222"/>
    <s v="3.1 MUEBLES Y ENSERES"/>
    <n v="1010"/>
    <s v="ARCHIVADOR (FIJO O RODANTE)"/>
    <n v="3803"/>
    <s v="USADO"/>
    <m/>
    <s v="ARCHIVADOR DE 4 GAVETAS"/>
    <m/>
    <n v="316"/>
    <m/>
    <s v="DE"/>
    <n v="678600"/>
    <n v="678600"/>
    <s v="1-6-65-01"/>
    <s v="3-1-45-06"/>
    <n v="678600"/>
    <n v="0"/>
    <x v="1110"/>
    <d v="2008-05-19T00:00:00"/>
    <x v="6"/>
  </r>
  <r>
    <n v="222"/>
    <s v="3.1 MUEBLES Y ENSERES"/>
    <n v="1010"/>
    <s v="ARCHIVADOR (FIJO O RODANTE)"/>
    <n v="3804"/>
    <s v="USADO"/>
    <m/>
    <s v="ARCHIVADOR DE 4 GAVETAS"/>
    <m/>
    <n v="317"/>
    <m/>
    <s v="DE"/>
    <n v="678600"/>
    <n v="678600"/>
    <s v="1-6-65-01"/>
    <s v="3-1-45-06"/>
    <n v="678600"/>
    <n v="0"/>
    <x v="1110"/>
    <d v="2008-05-19T00:00:00"/>
    <x v="6"/>
  </r>
  <r>
    <n v="222"/>
    <s v="3.1 MUEBLES Y ENSERES"/>
    <n v="1010"/>
    <s v="ARCHIVADOR (FIJO O RODANTE)"/>
    <n v="3805"/>
    <s v="USADO"/>
    <m/>
    <s v="ARCHIVADOR DE 4 GAVETAS"/>
    <m/>
    <n v="318"/>
    <m/>
    <s v="DE"/>
    <n v="678600"/>
    <n v="678600"/>
    <s v="1-6-65-01"/>
    <s v="3-1-45-06"/>
    <n v="678600"/>
    <n v="0"/>
    <x v="1110"/>
    <d v="2008-05-19T00:00:00"/>
    <x v="6"/>
  </r>
  <r>
    <n v="222"/>
    <s v="3.1 MUEBLES Y ENSERES"/>
    <n v="1010"/>
    <s v="ARCHIVADOR (FIJO O RODANTE)"/>
    <n v="3806"/>
    <s v="USADO"/>
    <m/>
    <s v="ARCHIVADOR DE 4 GAVETAS"/>
    <m/>
    <n v="319"/>
    <m/>
    <s v="DE"/>
    <n v="678600"/>
    <n v="678600"/>
    <s v="1-6-65-01"/>
    <s v="3-1-45-06"/>
    <n v="678600"/>
    <n v="0"/>
    <x v="1110"/>
    <d v="2008-05-19T00:00:00"/>
    <x v="6"/>
  </r>
  <r>
    <n v="222"/>
    <s v="3.1 MUEBLES Y ENSERES"/>
    <n v="1266"/>
    <s v="URNA"/>
    <n v="3807"/>
    <s v="USADO"/>
    <m/>
    <s v="URNA DE MADERA COLOR MADERA"/>
    <m/>
    <n v="325"/>
    <m/>
    <s v="DE"/>
    <n v="406000"/>
    <n v="406000"/>
    <s v="1-6-65-01"/>
    <s v="3-1-45-06"/>
    <n v="406000"/>
    <n v="0"/>
    <x v="68"/>
    <d v="2008-05-19T00:00:00"/>
    <x v="6"/>
  </r>
  <r>
    <n v="242"/>
    <s v="1.4.1. CUERDAS"/>
    <n v="1651"/>
    <s v="ORGANETA"/>
    <n v="3808"/>
    <s v="USADO"/>
    <m/>
    <s v="ORGANETA YAMAHA MODELO PSR-260"/>
    <s v=" SERIE 0100523"/>
    <n v="342"/>
    <n v="100523"/>
    <s v="DE"/>
    <n v="367333.12"/>
    <n v="367333.12"/>
    <s v="1-6-37-07-005"/>
    <s v="3-1-45-06"/>
    <n v="367333.12"/>
    <n v="0"/>
    <x v="1120"/>
    <d v="2008-05-19T00:00:00"/>
    <x v="2"/>
  </r>
  <r>
    <n v="222"/>
    <s v="3.1 MUEBLES Y ENSERES"/>
    <n v="1165"/>
    <s v="MESA"/>
    <n v="3809"/>
    <s v="USADO"/>
    <m/>
    <s v="MESA RECTANGULAR LAMINADA COLO"/>
    <s v="R BIEG MED"/>
    <n v="372"/>
    <m/>
    <s v="CC"/>
    <n v="48228.84"/>
    <n v="48228.84"/>
    <s v="5-1-11-15-002"/>
    <s v="5-1-11-14-003"/>
    <n v="0"/>
    <n v="0"/>
    <x v="1121"/>
    <d v="2008-05-19T00:00:00"/>
    <x v="6"/>
  </r>
  <r>
    <n v="222"/>
    <s v="3.1 MUEBLES Y ENSERES"/>
    <n v="1024"/>
    <s v="BASE"/>
    <n v="3810"/>
    <s v="USADO"/>
    <m/>
    <s v="BASE PARA TECLADO (ORGANETA) X"/>
    <s v="M"/>
    <n v="380"/>
    <m/>
    <s v="CC"/>
    <n v="16240"/>
    <n v="16240"/>
    <s v="5-1-11-15-002"/>
    <s v="5-1-11-14-003"/>
    <n v="0"/>
    <n v="0"/>
    <x v="1122"/>
    <d v="2008-05-19T00:00:00"/>
    <x v="1"/>
  </r>
  <r>
    <n v="246"/>
    <s v="1.4.4. EQUIPO DE MUSICA"/>
    <n v="1641"/>
    <s v="CARRO"/>
    <n v="3811"/>
    <s v="USADO"/>
    <m/>
    <s v="CARRO EXTRAGRANDE EN POLIETILE"/>
    <s v="NO"/>
    <n v="385"/>
    <m/>
    <s v="DE"/>
    <n v="1328634.95"/>
    <n v="1328634.95"/>
    <s v="1-6-55-05"/>
    <s v="3-1-45-06"/>
    <n v="1328634.95"/>
    <n v="0"/>
    <x v="1123"/>
    <d v="2008-05-19T00:00:00"/>
    <x v="1"/>
  </r>
  <r>
    <n v="246"/>
    <s v="1.4.4. EQUIPO DE MUSICA"/>
    <n v="1641"/>
    <s v="CARRO"/>
    <n v="3812"/>
    <s v="USADO"/>
    <m/>
    <s v="CARRO EXTRAGRANDE EN POLIETILE"/>
    <s v="NO"/>
    <n v="386"/>
    <m/>
    <s v="DE"/>
    <n v="1328634.95"/>
    <n v="1328634.95"/>
    <s v="1-6-55-05"/>
    <s v="3-1-45-06"/>
    <n v="1328634.95"/>
    <n v="0"/>
    <x v="1123"/>
    <d v="2008-05-19T00:00:00"/>
    <x v="1"/>
  </r>
  <r>
    <n v="224"/>
    <s v="4.1 EQUIPO DE COMUNICACION"/>
    <n v="1247"/>
    <s v="TELEFONO"/>
    <n v="3813"/>
    <s v="USADO"/>
    <m/>
    <s v="TELEFONO PANASONIC"/>
    <m/>
    <n v="453"/>
    <m/>
    <s v="CC"/>
    <n v="119987.48"/>
    <n v="119987.48"/>
    <s v="5-1-11-15-003"/>
    <s v="5-1-11-14-004"/>
    <n v="0"/>
    <n v="0"/>
    <x v="1124"/>
    <d v="2008-05-19T00:00:00"/>
    <x v="3"/>
  </r>
  <r>
    <n v="224"/>
    <s v="4.1 EQUIPO DE COMUNICACION"/>
    <n v="1247"/>
    <s v="TELEFONO"/>
    <n v="3814"/>
    <s v="USADO"/>
    <m/>
    <s v="TELEFONO PANASONIC"/>
    <m/>
    <n v="454"/>
    <m/>
    <s v="CC"/>
    <n v="119987.48"/>
    <n v="119987.48"/>
    <s v="5-1-11-15-003"/>
    <s v="5-1-11-14-004"/>
    <n v="0"/>
    <n v="0"/>
    <x v="1124"/>
    <d v="2008-05-19T00:00:00"/>
    <x v="3"/>
  </r>
  <r>
    <n v="224"/>
    <s v="4.1 EQUIPO DE COMUNICACION"/>
    <n v="1220"/>
    <s v="GRABADORA"/>
    <n v="3815"/>
    <s v="INSERVIBLE"/>
    <m/>
    <s v="GRABADORA CD SONY MODELO CFD-G"/>
    <n v="35"/>
    <n v="461"/>
    <m/>
    <s v="CC"/>
    <n v="144696.04999999999"/>
    <n v="144696.04999999999"/>
    <s v="5-1-11-15-003"/>
    <s v="5-1-11-14-004"/>
    <n v="0"/>
    <n v="0"/>
    <x v="1125"/>
    <d v="2008-05-19T00:00:00"/>
    <x v="3"/>
  </r>
  <r>
    <n v="224"/>
    <s v="4.1 EQUIPO DE COMUNICACION"/>
    <n v="1220"/>
    <s v="GRABADORA"/>
    <n v="3816"/>
    <s v="INSERVIBLE"/>
    <m/>
    <s v="GRABADORA CD SONY MODELO CFD-G"/>
    <n v="35"/>
    <n v="462"/>
    <m/>
    <s v="CC"/>
    <n v="144696.04999999999"/>
    <n v="144696.04999999999"/>
    <s v="5-1-11-15-003"/>
    <s v="5-1-11-14-004"/>
    <n v="0"/>
    <n v="0"/>
    <x v="1125"/>
    <d v="2008-05-19T00:00:00"/>
    <x v="3"/>
  </r>
  <r>
    <n v="224"/>
    <s v="4.1 EQUIPO DE COMUNICACION"/>
    <n v="1220"/>
    <s v="GRABADORA"/>
    <n v="3817"/>
    <s v="INSERVIBLE"/>
    <m/>
    <s v="GRABADORA CD SONY MODELO CFD-G"/>
    <n v="35"/>
    <n v="463"/>
    <m/>
    <s v="CC"/>
    <n v="144696.04999999999"/>
    <n v="144696.04999999999"/>
    <s v="5-1-11-15-003"/>
    <s v="5-1-11-14-004"/>
    <n v="0"/>
    <n v="0"/>
    <x v="1125"/>
    <d v="2008-05-19T00:00:00"/>
    <x v="3"/>
  </r>
  <r>
    <n v="225"/>
    <s v="4.2 EQUIPO DE COMPUTACION"/>
    <n v="1204"/>
    <s v="COMPUTADOR (Monitor, teclado,mouse)"/>
    <n v="3818"/>
    <s v="INSERVIBLE"/>
    <m/>
    <s v="COMPUTADOR  2"/>
    <m/>
    <m/>
    <m/>
    <s v="DE"/>
    <n v="13703018.470000001"/>
    <n v="13703018.470000001"/>
    <s v="1-6-37-10-002-001"/>
    <s v="1-6-37-10"/>
    <n v="13703018.470000001"/>
    <n v="12413281.0430918"/>
    <x v="1126"/>
    <d v="2008-05-19T00:00:00"/>
    <x v="3"/>
  </r>
  <r>
    <n v="241"/>
    <s v="9.1 ELEMENTOS MUSICALES"/>
    <n v="1599"/>
    <s v="CD"/>
    <n v="3819"/>
    <s v="USADO"/>
    <m/>
    <s v="DISCOS COMPAC GRANDES TEMAS DE"/>
    <s v=" MUSI 3 TOMOS  24 CD"/>
    <n v="6002"/>
    <m/>
    <s v="DE"/>
    <n v="444703.71"/>
    <n v="444703.71"/>
    <s v="1-9-10-01-018"/>
    <s v="3-1-45-12"/>
    <n v="0"/>
    <n v="0"/>
    <x v="1127"/>
    <d v="1998-05-26T00:00:00"/>
    <x v="0"/>
  </r>
  <r>
    <n v="221"/>
    <s v="2.1. EQUIPO DE URGENCIAS"/>
    <n v="1672"/>
    <s v="AMBU"/>
    <n v="3820"/>
    <s v="INSERVIBLE"/>
    <m/>
    <s v="AMBU ADULTOS"/>
    <m/>
    <n v="6005"/>
    <m/>
    <s v="CC"/>
    <n v="116419.46"/>
    <n v="116419.46"/>
    <s v="5-1-11-15-010"/>
    <s v="5-1-11-14-002"/>
    <n v="0"/>
    <n v="0"/>
    <x v="1128"/>
    <d v="1998-04-30T00:00:00"/>
    <x v="2"/>
  </r>
  <r>
    <n v="221"/>
    <s v="2.1. EQUIPO DE URGENCIAS"/>
    <n v="1050"/>
    <s v="CAMILLA"/>
    <n v="3821"/>
    <s v="USADO"/>
    <m/>
    <s v="CAMILLA DE LONA PORTATIL"/>
    <m/>
    <n v="6006"/>
    <m/>
    <s v="CC"/>
    <n v="101284.95"/>
    <n v="101284.95"/>
    <s v="5-1-11-15-010"/>
    <s v="5-1-11-14-002"/>
    <n v="0"/>
    <n v="0"/>
    <x v="1129"/>
    <d v="1998-04-30T00:00:00"/>
    <x v="1"/>
  </r>
  <r>
    <n v="221"/>
    <s v="2.1. EQUIPO DE URGENCIAS"/>
    <n v="1284"/>
    <s v="FONENDOSCOPIO"/>
    <n v="3822"/>
    <s v="INSERVIBLE"/>
    <m/>
    <s v="FONENDOSCOPIO DOBLE SERVICIO"/>
    <m/>
    <n v="6008"/>
    <m/>
    <s v="CC"/>
    <n v="16146.89"/>
    <n v="16146.89"/>
    <s v="5-1-11-15-010"/>
    <s v="5-1-11-14-002"/>
    <n v="0"/>
    <n v="0"/>
    <x v="1130"/>
    <d v="1998-04-30T00:00:00"/>
    <x v="2"/>
  </r>
  <r>
    <n v="221"/>
    <s v="2.1. EQUIPO DE URGENCIAS"/>
    <n v="1300"/>
    <s v="TENSIOMETRO"/>
    <n v="3823"/>
    <s v="INSERVIBLE"/>
    <m/>
    <s v="TENSIMETRO ANEROIDE ADULTOS"/>
    <m/>
    <n v="6009"/>
    <m/>
    <s v="CC"/>
    <n v="56754.49"/>
    <n v="56754.49"/>
    <s v="5-1-11-15-010"/>
    <s v="5-1-11-14-002"/>
    <n v="0"/>
    <n v="0"/>
    <x v="1131"/>
    <d v="1998-04-30T00:00:00"/>
    <x v="1"/>
  </r>
  <r>
    <n v="221"/>
    <s v="2.1. EQUIPO DE URGENCIAS"/>
    <n v="1300"/>
    <s v="TENSIOMETRO"/>
    <n v="3824"/>
    <s v="USADO"/>
    <m/>
    <s v="TENSIOMETRO DIGITAL OMROM"/>
    <m/>
    <n v="6010"/>
    <m/>
    <s v="CC"/>
    <n v="167046.78"/>
    <n v="167046.78"/>
    <s v="5-1-11-15-010"/>
    <s v="5-1-11-14-002"/>
    <n v="0"/>
    <n v="0"/>
    <x v="1132"/>
    <d v="1998-04-30T00:00:00"/>
    <x v="1"/>
  </r>
  <r>
    <n v="221"/>
    <s v="2.1. EQUIPO DE URGENCIAS"/>
    <n v="1672"/>
    <s v="AMBU"/>
    <n v="3825"/>
    <s v="INSERVIBLE"/>
    <m/>
    <s v="AMBU ADULTOS"/>
    <m/>
    <n v="6012"/>
    <m/>
    <s v="CC"/>
    <n v="116419.46"/>
    <n v="116419.46"/>
    <s v="5-1-11-15-010"/>
    <s v="5-1-11-14-002"/>
    <n v="0"/>
    <n v="0"/>
    <x v="1128"/>
    <d v="1998-04-30T00:00:00"/>
    <x v="2"/>
  </r>
  <r>
    <n v="222"/>
    <s v="3.1 MUEBLES Y ENSERES"/>
    <n v="1036"/>
    <s v="BUTACO"/>
    <n v="3826"/>
    <s v="USADO"/>
    <m/>
    <s v="BUTACO MADERA NATURAL"/>
    <m/>
    <n v="6021"/>
    <m/>
    <s v="CC"/>
    <n v="28677.88"/>
    <n v="28677.88"/>
    <s v="5-1-11-15-002"/>
    <s v="5-1-11-14-003"/>
    <n v="0"/>
    <n v="0"/>
    <x v="1133"/>
    <d v="1985-05-16T00:00:00"/>
    <x v="6"/>
  </r>
  <r>
    <n v="225"/>
    <s v="4.2 EQUIPO DE COMPUTACION"/>
    <n v="1170"/>
    <s v="MONITOR"/>
    <n v="3827"/>
    <s v="USADO"/>
    <m/>
    <s v="MONITOR DE SONIDO"/>
    <m/>
    <n v="6034"/>
    <m/>
    <s v="DE"/>
    <n v="1484085.21"/>
    <n v="1484085.21"/>
    <s v="1-6-70-02-001"/>
    <s v="1-6-70-02"/>
    <n v="1484085.21"/>
    <n v="1419842.9066733872"/>
    <x v="1134"/>
    <d v="1995-11-30T00:00:00"/>
    <x v="3"/>
  </r>
  <r>
    <n v="225"/>
    <s v="4.2 EQUIPO DE COMPUTACION"/>
    <n v="1170"/>
    <s v="MONITOR"/>
    <n v="3828"/>
    <s v="USADO"/>
    <m/>
    <s v="MONITOR DE SONIDO"/>
    <m/>
    <n v="6035"/>
    <m/>
    <s v="DE"/>
    <n v="1484085.21"/>
    <n v="1484085.21"/>
    <s v="1-6-70-02-001"/>
    <s v="1-6-70-02"/>
    <n v="1484085.21"/>
    <n v="1419842.9066733872"/>
    <x v="1134"/>
    <d v="1995-11-30T00:00:00"/>
    <x v="3"/>
  </r>
  <r>
    <n v="224"/>
    <s v="4.1 EQUIPO DE COMUNICACION"/>
    <n v="1247"/>
    <s v="TELEFONO"/>
    <n v="3829"/>
    <s v="INSERVIBLE"/>
    <m/>
    <s v="TELEFONO PANNASONIC"/>
    <m/>
    <n v="6038"/>
    <m/>
    <s v="DE"/>
    <n v="740930.22"/>
    <n v="740930.22"/>
    <s v="1-6-37-10-001"/>
    <s v="3-1-45-06"/>
    <n v="740930.22"/>
    <n v="0"/>
    <x v="1135"/>
    <d v="1991-07-16T00:00:00"/>
    <x v="3"/>
  </r>
  <r>
    <n v="224"/>
    <s v="4.1 EQUIPO DE COMUNICACION"/>
    <n v="1248"/>
    <s v="TELEVISOR"/>
    <n v="3830"/>
    <s v="USADO"/>
    <m/>
    <s v="TELEVISOR SONY KV29RS22/8 SERI"/>
    <s v="E 8013737"/>
    <n v="6042"/>
    <n v="8013737"/>
    <s v="DE"/>
    <n v="1306441.1100000001"/>
    <n v="1306441.1100000001"/>
    <s v="1-6-70-01"/>
    <s v="3-1-45-06"/>
    <n v="1306441.1100000001"/>
    <n v="0"/>
    <x v="1136"/>
    <d v="1997-12-19T00:00:00"/>
    <x v="3"/>
  </r>
  <r>
    <n v="224"/>
    <s v="4.1 EQUIPO DE COMUNICACION"/>
    <n v="1104"/>
    <s v="EQUIPO DE SONIDO"/>
    <n v="3831"/>
    <s v="USADO"/>
    <m/>
    <s v="EQUIPO DE SONIDO SONY XB6 SERI"/>
    <s v="E 4220820"/>
    <n v="6044"/>
    <n v="4220820"/>
    <s v="DE"/>
    <n v="1476846.49"/>
    <n v="1476846.49"/>
    <s v="1-6-37-10-001"/>
    <s v="3-1-45-06"/>
    <n v="1476846.49"/>
    <n v="0"/>
    <x v="1137"/>
    <d v="1997-12-19T00:00:00"/>
    <x v="3"/>
  </r>
  <r>
    <n v="222"/>
    <s v="3.1 MUEBLES Y ENSERES"/>
    <n v="1010"/>
    <s v="ARCHIVADOR (FIJO O RODANTE)"/>
    <n v="3832"/>
    <s v="USADO"/>
    <m/>
    <s v="SUPERFICIE-ARCHIVADOR METALICO"/>
    <m/>
    <n v="6045"/>
    <m/>
    <s v="CC"/>
    <n v="114782.05"/>
    <n v="114782.05"/>
    <s v="5-1-11-15-002"/>
    <s v="5-1-11-14-003"/>
    <n v="0"/>
    <n v="0"/>
    <x v="431"/>
    <d v="1984-02-14T00:00:00"/>
    <x v="6"/>
  </r>
  <r>
    <n v="243"/>
    <s v="1.4.2. PERCUSION"/>
    <n v="1650"/>
    <s v="CLAVINOVA"/>
    <n v="3833"/>
    <s v="USADO"/>
    <m/>
    <s v="CLAVINOVA CVP 79A SERIE NO. 00"/>
    <s v="1801 YAMAHA"/>
    <n v="6048"/>
    <n v="1801"/>
    <s v="DE"/>
    <n v="11125747.880000001"/>
    <n v="11125747.880000001"/>
    <s v="1-6-55-05"/>
    <s v="1-6-55-05"/>
    <n v="11125747.880000001"/>
    <n v="10644142.332537953"/>
    <x v="1138"/>
    <d v="1995-11-30T00:00:00"/>
    <x v="2"/>
  </r>
  <r>
    <n v="243"/>
    <s v="1.4.2. PERCUSION"/>
    <n v="1625"/>
    <s v="PIANO"/>
    <n v="3834"/>
    <s v="USADO"/>
    <m/>
    <s v="PIANO CLAVINOVA REF CLP 250 YA"/>
    <s v="MAHAA SERIE 34378"/>
    <n v="6049"/>
    <m/>
    <s v="DE"/>
    <n v="3205067.44"/>
    <n v="3205067.44"/>
    <s v="1-6-55-05"/>
    <s v="1-6-55-05"/>
    <n v="3205067.44"/>
    <n v="3125561.5533886096"/>
    <x v="1139"/>
    <d v="1978-09-18T00:00:00"/>
    <x v="2"/>
  </r>
  <r>
    <n v="243"/>
    <s v="1.4.2. PERCUSION"/>
    <n v="1625"/>
    <s v="PIANO"/>
    <n v="3835"/>
    <s v="USADO"/>
    <m/>
    <s v="PIANO VERTICAL NEER CON BUTACO"/>
    <m/>
    <n v="6050"/>
    <m/>
    <s v="DE"/>
    <n v="585218.84"/>
    <n v="585218.84"/>
    <s v="1-6-55-05"/>
    <s v="3-1-45-06"/>
    <n v="585218.84"/>
    <n v="0"/>
    <x v="1140"/>
    <d v="1995-12-12T00:00:00"/>
    <x v="2"/>
  </r>
  <r>
    <n v="222"/>
    <s v="3.1 MUEBLES Y ENSERES"/>
    <n v="1146"/>
    <s v="LIBRO"/>
    <n v="3836"/>
    <s v="USADO"/>
    <m/>
    <s v="LIBRO ANTON WEBER. CLAUDE ROST"/>
    <s v="AND"/>
    <n v="6051"/>
    <m/>
    <s v="DE"/>
    <n v="14568.48"/>
    <n v="14568.48"/>
    <s v="1-9-60-07"/>
    <s v="3-1-45-12"/>
    <n v="0"/>
    <n v="0"/>
    <x v="1141"/>
    <d v="1987-07-28T00:00:00"/>
    <x v="1"/>
  </r>
  <r>
    <n v="222"/>
    <s v="3.1 MUEBLES Y ENSERES"/>
    <n v="1146"/>
    <s v="LIBRO"/>
    <n v="3837"/>
    <s v="USADO"/>
    <m/>
    <s v="LIBRO ASPECTOS DE CHOPIN. ALFR"/>
    <s v="ED CARTOT"/>
    <n v="6052"/>
    <m/>
    <s v="DE"/>
    <n v="17482.12"/>
    <n v="17482.12"/>
    <s v="1-9-60-07"/>
    <s v="3-1-45-12"/>
    <n v="0"/>
    <n v="0"/>
    <x v="1142"/>
    <d v="1987-07-28T00:00:00"/>
    <x v="1"/>
  </r>
  <r>
    <n v="222"/>
    <s v="3.1 MUEBLES Y ENSERES"/>
    <n v="1146"/>
    <s v="LIBRO"/>
    <n v="3838"/>
    <s v="USADO"/>
    <m/>
    <s v="LIBRO ATLAS DE LA MUSICA.  ULR"/>
    <s v="OCH MICHELS."/>
    <n v="6053"/>
    <m/>
    <s v="DE"/>
    <n v="16586"/>
    <n v="16586"/>
    <s v="1-9-60-07"/>
    <s v="3-1-45-12"/>
    <n v="0"/>
    <n v="0"/>
    <x v="1143"/>
    <d v="1986-11-12T00:00:00"/>
    <x v="1"/>
  </r>
  <r>
    <n v="222"/>
    <s v="3.1 MUEBLES Y ENSERES"/>
    <n v="1146"/>
    <s v="LIBRO"/>
    <n v="3839"/>
    <s v="USADO"/>
    <m/>
    <s v="LIBRO ATLAS DE MUSICA. ULROCH "/>
    <s v="MICHELS"/>
    <n v="6054"/>
    <m/>
    <s v="DE"/>
    <n v="120827.72"/>
    <n v="120827.72"/>
    <s v="1-9-60-07"/>
    <s v="3-1-45-12"/>
    <n v="0"/>
    <n v="0"/>
    <x v="1144"/>
    <d v="1993-12-30T00:00:00"/>
    <x v="1"/>
  </r>
  <r>
    <n v="222"/>
    <s v="3.1 MUEBLES Y ENSERES"/>
    <n v="1146"/>
    <s v="LIBRO"/>
    <n v="3840"/>
    <s v="USADO"/>
    <m/>
    <s v="LIBRO ATLAS DE MUSICA 2 ULTRIC"/>
    <s v="H"/>
    <n v="6055"/>
    <m/>
    <s v="DE"/>
    <n v="91553.43"/>
    <n v="91553.43"/>
    <s v="1-9-60-07"/>
    <s v="3-1-45-12"/>
    <n v="0"/>
    <n v="0"/>
    <x v="1145"/>
    <d v="1993-12-30T00:00:00"/>
    <x v="1"/>
  </r>
  <r>
    <n v="222"/>
    <s v="3.1 MUEBLES Y ENSERES"/>
    <n v="1146"/>
    <s v="LIBRO"/>
    <n v="3841"/>
    <s v="USADO"/>
    <m/>
    <s v="LIBRO BACH FAMILY. CHRISTOPH W"/>
    <s v="ILFF"/>
    <n v="6056"/>
    <m/>
    <s v="DE"/>
    <n v="24047.15"/>
    <n v="24047.15"/>
    <s v="1-9-60-07"/>
    <s v="3-1-45-12"/>
    <n v="0"/>
    <n v="0"/>
    <x v="1146"/>
    <d v="1993-09-07T00:00:00"/>
    <x v="1"/>
  </r>
  <r>
    <n v="222"/>
    <s v="3.1 MUEBLES Y ENSERES"/>
    <n v="1146"/>
    <s v="LIBRO"/>
    <n v="3842"/>
    <s v="USADO"/>
    <m/>
    <s v="LIBRO BEETHOVEN.  KERMAN TYSON"/>
    <s v="."/>
    <n v="6057"/>
    <m/>
    <s v="DE"/>
    <n v="26484.11"/>
    <n v="26484.11"/>
    <s v="1-9-60-07"/>
    <s v="3-1-45-12"/>
    <n v="0"/>
    <n v="0"/>
    <x v="1147"/>
    <d v="1993-09-07T00:00:00"/>
    <x v="1"/>
  </r>
  <r>
    <n v="222"/>
    <s v="3.1 MUEBLES Y ENSERES"/>
    <n v="1146"/>
    <s v="LIBRO"/>
    <n v="3843"/>
    <s v="USADO"/>
    <m/>
    <s v="LIBRO CANCIONES Y RECUERDOS. A"/>
    <s v="ÐEZ JORGE."/>
    <n v="6058"/>
    <m/>
    <s v="DE"/>
    <n v="18655.150000000001"/>
    <n v="18655.150000000001"/>
    <s v="1-9-60-07"/>
    <s v="3-1-45-12"/>
    <n v="0"/>
    <n v="0"/>
    <x v="1148"/>
    <d v="1993-12-30T00:00:00"/>
    <x v="1"/>
  </r>
  <r>
    <n v="222"/>
    <s v="3.1 MUEBLES Y ENSERES"/>
    <n v="1146"/>
    <s v="LIBRO"/>
    <n v="3844"/>
    <s v="USADO"/>
    <m/>
    <s v="LIBRO ABC DEL FOLKLORE COLOMBI"/>
    <s v="ANO(COMP   GRAL). ABADIA"/>
    <n v="6060"/>
    <m/>
    <s v="DE"/>
    <n v="20434.55"/>
    <n v="20434.55"/>
    <s v="1-9-60-07"/>
    <s v="3-1-45-12"/>
    <n v="0"/>
    <n v="0"/>
    <x v="1149"/>
    <d v="1993-12-30T00:00:00"/>
    <x v="1"/>
  </r>
  <r>
    <n v="222"/>
    <s v="3.1 MUEBLES Y ENSERES"/>
    <n v="1146"/>
    <s v="LIBRO"/>
    <n v="3845"/>
    <s v="USADO"/>
    <m/>
    <s v="LIBRO CULTURAS DEL PACIFICO.WI"/>
    <s v="LLIAN P MALM."/>
    <n v="6061"/>
    <m/>
    <s v="DE"/>
    <n v="24854.68"/>
    <n v="24854.68"/>
    <s v="1-9-60-07"/>
    <s v="3-1-45-12"/>
    <n v="0"/>
    <n v="0"/>
    <x v="1150"/>
    <d v="1987-07-28T00:00:00"/>
    <x v="1"/>
  </r>
  <r>
    <n v="222"/>
    <s v="3.1 MUEBLES Y ENSERES"/>
    <n v="1146"/>
    <s v="LIBRO"/>
    <n v="3846"/>
    <s v="USADO"/>
    <m/>
    <s v="DICCIONARIO DE LA MUSICA. MANU"/>
    <s v="EL VALLS."/>
    <n v="6062"/>
    <m/>
    <s v="DE"/>
    <n v="29274.21"/>
    <n v="29274.21"/>
    <s v="1-9-60-07"/>
    <s v="3-1-45-12"/>
    <n v="0"/>
    <n v="0"/>
    <x v="1151"/>
    <d v="1993-12-30T00:00:00"/>
    <x v="1"/>
  </r>
  <r>
    <n v="222"/>
    <s v="3.1 MUEBLES Y ENSERES"/>
    <n v="1146"/>
    <s v="LIBRO"/>
    <n v="3847"/>
    <s v="USADO"/>
    <m/>
    <s v="DICCIONARIO ENCICLOPEDICO ABRE"/>
    <s v="VIADO OBRA NUEVE TOMOS"/>
    <n v="6063"/>
    <m/>
    <s v="DE"/>
    <n v="170848.68"/>
    <n v="170848.68"/>
    <s v="1-9-60-07"/>
    <s v="3-1-45-12"/>
    <n v="0"/>
    <n v="0"/>
    <x v="1152"/>
    <d v="1985-07-22T00:00:00"/>
    <x v="1"/>
  </r>
  <r>
    <n v="222"/>
    <s v="3.1 MUEBLES Y ENSERES"/>
    <n v="1146"/>
    <s v="LIBRO"/>
    <n v="3848"/>
    <s v="USADO"/>
    <m/>
    <s v="DICCIONARIO SINONIMOS ANTONIMO"/>
    <s v="S EN INGLES- ED PLANETA"/>
    <n v="6065"/>
    <m/>
    <s v="DE"/>
    <n v="53205.9"/>
    <n v="53205.9"/>
    <s v="1-9-60-07"/>
    <s v="3-1-45-12"/>
    <n v="0"/>
    <n v="0"/>
    <x v="1153"/>
    <d v="1991-05-31T00:00:00"/>
    <x v="1"/>
  </r>
  <r>
    <n v="222"/>
    <s v="3.1 MUEBLES Y ENSERES"/>
    <n v="1146"/>
    <s v="LIBRO"/>
    <n v="3849"/>
    <s v="USADO"/>
    <m/>
    <s v="DICCIONARIOS SINONIMOS .ROBLES"/>
    <m/>
    <n v="6068"/>
    <m/>
    <s v="DE"/>
    <n v="17305.64"/>
    <n v="17305.64"/>
    <s v="1-9-60-07"/>
    <s v="3-1-45-12"/>
    <n v="0"/>
    <n v="0"/>
    <x v="1154"/>
    <d v="1982-08-02T00:00:00"/>
    <x v="1"/>
  </r>
  <r>
    <n v="241"/>
    <s v="9.1 ELEMENTOS MUSICALES"/>
    <n v="1622"/>
    <s v="PARTITURAS"/>
    <n v="3850"/>
    <s v="USADO"/>
    <m/>
    <s v="DOMENICO ESCARLATI. RALPH KIRK"/>
    <s v="APATRICK"/>
    <n v="6069"/>
    <m/>
    <s v="DE"/>
    <n v="18162.060000000001"/>
    <n v="18162.060000000001"/>
    <s v="1-9-60-90-003"/>
    <s v="3-1-45-12"/>
    <n v="0"/>
    <n v="0"/>
    <x v="1155"/>
    <d v="1986-11-12T00:00:00"/>
    <x v="0"/>
  </r>
  <r>
    <n v="222"/>
    <s v="3.1 MUEBLES Y ENSERES"/>
    <n v="1146"/>
    <s v="LIBRO"/>
    <n v="3851"/>
    <s v="USADO"/>
    <m/>
    <s v="EARLY ROMANTIC MASTERS TOMO 1 "/>
    <s v="Y 2. AUTORES VARIOS."/>
    <n v="6070"/>
    <m/>
    <s v="DE"/>
    <n v="48094.04"/>
    <n v="48094.04"/>
    <s v="1-9-60-07"/>
    <s v="3-1-45-12"/>
    <n v="0"/>
    <n v="0"/>
    <x v="1156"/>
    <d v="1993-09-07T00:00:00"/>
    <x v="1"/>
  </r>
  <r>
    <n v="222"/>
    <s v="3.1 MUEBLES Y ENSERES"/>
    <n v="1146"/>
    <s v="LIBRO"/>
    <n v="3852"/>
    <s v="USADO"/>
    <m/>
    <s v="EL ARTE Y EL MUNDO MODERNO.   "/>
    <s v=" 2 TOMOS"/>
    <n v="6074"/>
    <m/>
    <s v="DE"/>
    <n v="47678.71"/>
    <n v="47678.71"/>
    <s v="1-9-60-07"/>
    <s v="3-1-45-12"/>
    <n v="0"/>
    <n v="0"/>
    <x v="595"/>
    <d v="1983-05-18T00:00:00"/>
    <x v="1"/>
  </r>
  <r>
    <n v="222"/>
    <s v="3.1 MUEBLES Y ENSERES"/>
    <n v="1146"/>
    <s v="LIBRO"/>
    <n v="3853"/>
    <s v="USADO"/>
    <m/>
    <s v="LIBRO EL MUNDO DE LA MUSICA ED"/>
    <s v=" ESPARSA TAPA MADERA"/>
    <n v="6077"/>
    <m/>
    <s v="DE"/>
    <n v="706350.95"/>
    <n v="706350.95"/>
    <s v="1-9-60-07"/>
    <s v="3-1-45-12"/>
    <n v="0"/>
    <n v="0"/>
    <x v="480"/>
    <d v="1991-05-21T00:00:00"/>
    <x v="1"/>
  </r>
  <r>
    <n v="222"/>
    <s v="3.1 MUEBLES Y ENSERES"/>
    <n v="1146"/>
    <s v="LIBRO"/>
    <n v="3854"/>
    <s v="USADO"/>
    <m/>
    <s v="ENCICLOPEDIA DE LA MUSICA  3 T"/>
    <s v="OMOS"/>
    <n v="6078"/>
    <m/>
    <s v="DE"/>
    <n v="215251.13"/>
    <n v="215251.13"/>
    <s v="1-9-60-07"/>
    <s v="3-1-45-12"/>
    <n v="0"/>
    <n v="0"/>
    <x v="1157"/>
    <d v="1993-12-30T00:00:00"/>
    <x v="1"/>
  </r>
  <r>
    <n v="222"/>
    <s v="3.1 MUEBLES Y ENSERES"/>
    <n v="1146"/>
    <s v="LIBRO"/>
    <n v="3855"/>
    <s v="USADO"/>
    <m/>
    <s v="ENCICLOPEDIA GRANDES COMP DE L"/>
    <s v="A MUSICA CLASICA 5 TOMOS"/>
    <n v="6079"/>
    <m/>
    <s v="DE"/>
    <n v="827838.1"/>
    <n v="827838.1"/>
    <s v="1-9-60-07"/>
    <s v="3-1-45-12"/>
    <n v="0"/>
    <n v="0"/>
    <x v="1158"/>
    <d v="1995-06-23T00:00:00"/>
    <x v="1"/>
  </r>
  <r>
    <n v="222"/>
    <s v="3.1 MUEBLES Y ENSERES"/>
    <n v="1146"/>
    <s v="LIBRO"/>
    <n v="3856"/>
    <s v="USADO"/>
    <m/>
    <s v="LIBRO FRENCH BAROQUE MASTERS.A"/>
    <s v="UTORES VARIOS"/>
    <n v="6080"/>
    <m/>
    <s v="DE"/>
    <n v="28897.59"/>
    <n v="28897.59"/>
    <s v="1-9-60-07"/>
    <s v="3-1-45-12"/>
    <n v="0"/>
    <n v="0"/>
    <x v="1159"/>
    <d v="1993-09-07T00:00:00"/>
    <x v="1"/>
  </r>
  <r>
    <n v="222"/>
    <s v="3.1 MUEBLES Y ENSERES"/>
    <n v="1146"/>
    <s v="LIBRO"/>
    <n v="3857"/>
    <s v="USADO"/>
    <m/>
    <s v="LIBRO GASPEL BLUE AND JAZZ. AU"/>
    <s v="TORES VARIOS"/>
    <n v="6081"/>
    <m/>
    <s v="DE"/>
    <n v="33771.769999999997"/>
    <n v="33771.769999999997"/>
    <s v="1-9-60-07"/>
    <s v="3-1-45-12"/>
    <n v="0"/>
    <n v="0"/>
    <x v="1160"/>
    <d v="1993-09-07T00:00:00"/>
    <x v="1"/>
  </r>
  <r>
    <n v="222"/>
    <s v="3.1 MUEBLES Y ENSERES"/>
    <n v="1146"/>
    <s v="LIBRO"/>
    <n v="3858"/>
    <s v="USADO"/>
    <m/>
    <s v="LIBRO HANDEL.WINTON DEEN."/>
    <m/>
    <n v="6082"/>
    <m/>
    <s v="DE"/>
    <n v="19217.400000000001"/>
    <n v="19217.400000000001"/>
    <s v="1-9-60-07"/>
    <s v="3-1-45-12"/>
    <n v="0"/>
    <n v="0"/>
    <x v="1161"/>
    <d v="1993-09-07T00:00:00"/>
    <x v="1"/>
  </r>
  <r>
    <n v="222"/>
    <s v="3.1 MUEBLES Y ENSERES"/>
    <n v="1146"/>
    <s v="LIBRO"/>
    <n v="3859"/>
    <s v="USADO"/>
    <m/>
    <s v="LIBRO HAYDNJEN PETER LARSEN"/>
    <m/>
    <n v="6083"/>
    <m/>
    <s v="DE"/>
    <n v="19217.400000000001"/>
    <n v="19217.400000000001"/>
    <s v="1-9-60-07"/>
    <s v="3-1-45-12"/>
    <n v="0"/>
    <n v="0"/>
    <x v="1161"/>
    <d v="1993-09-07T00:00:00"/>
    <x v="1"/>
  </r>
  <r>
    <n v="222"/>
    <s v="3.1 MUEBLES Y ENSERES"/>
    <n v="1146"/>
    <s v="LIBRO"/>
    <n v="3860"/>
    <s v="USADO"/>
    <m/>
    <s v="LIBRO HIGH RENAISSANCE.AUTORES"/>
    <s v=" VARIOS."/>
    <n v="6084"/>
    <m/>
    <s v="DE"/>
    <n v="24047.15"/>
    <n v="24047.15"/>
    <s v="1-9-60-07"/>
    <s v="3-1-45-12"/>
    <n v="0"/>
    <n v="0"/>
    <x v="1146"/>
    <d v="1993-09-07T00:00:00"/>
    <x v="1"/>
  </r>
  <r>
    <n v="222"/>
    <s v="3.1 MUEBLES Y ENSERES"/>
    <n v="1146"/>
    <s v="LIBRO"/>
    <n v="3861"/>
    <s v="USADO"/>
    <m/>
    <s v="LIBROS HISTORIA DE LA MUSICA O"/>
    <s v="CCIDENTAL NO. 1"/>
    <n v="6091"/>
    <m/>
    <s v="DE"/>
    <n v="20751.29"/>
    <n v="20751.29"/>
    <s v="1-9-60-07"/>
    <s v="3-1-45-12"/>
    <n v="0"/>
    <n v="0"/>
    <x v="1162"/>
    <d v="1986-11-12T00:00:00"/>
    <x v="1"/>
  </r>
  <r>
    <n v="222"/>
    <s v="3.1 MUEBLES Y ENSERES"/>
    <n v="1146"/>
    <s v="LIBRO"/>
    <n v="3862"/>
    <s v="USADO"/>
    <m/>
    <s v="LIBROS HISTORIA DE LA MUSICA O"/>
    <s v="CCIDENTAL NO. 2"/>
    <n v="6092"/>
    <m/>
    <s v="DE"/>
    <n v="20751.29"/>
    <n v="20751.29"/>
    <s v="1-9-60-07"/>
    <s v="3-1-45-12"/>
    <n v="0"/>
    <n v="0"/>
    <x v="1162"/>
    <d v="1986-11-12T00:00:00"/>
    <x v="1"/>
  </r>
  <r>
    <n v="222"/>
    <s v="3.1 MUEBLES Y ENSERES"/>
    <n v="1146"/>
    <s v="LIBRO"/>
    <n v="3863"/>
    <s v="USADO"/>
    <m/>
    <s v="ENCICLOPEDIA HISTORIA UNIVERSA"/>
    <s v="L DEL ARTE DIEZ TOMOS"/>
    <n v="6094"/>
    <m/>
    <s v="DE"/>
    <n v="1787950.89"/>
    <n v="1787950.89"/>
    <s v="1-9-60-07"/>
    <s v="3-1-45-12"/>
    <n v="0"/>
    <n v="0"/>
    <x v="1163"/>
    <d v="1988-08-18T00:00:00"/>
    <x v="1"/>
  </r>
  <r>
    <n v="222"/>
    <s v="3.1 MUEBLES Y ENSERES"/>
    <n v="1146"/>
    <s v="LIBRO"/>
    <n v="3864"/>
    <s v="USADO"/>
    <m/>
    <s v="LIBRO INTRODUCCION A LA MUSICA"/>
    <s v=". KORALY."/>
    <n v="6095"/>
    <m/>
    <s v="DE"/>
    <n v="22386.07"/>
    <n v="22386.07"/>
    <s v="1-9-60-07"/>
    <s v="3-1-45-12"/>
    <n v="0"/>
    <n v="0"/>
    <x v="1164"/>
    <d v="1993-12-30T00:00:00"/>
    <x v="1"/>
  </r>
  <r>
    <n v="222"/>
    <s v="3.1 MUEBLES Y ENSERES"/>
    <n v="1146"/>
    <s v="LIBRO"/>
    <n v="3865"/>
    <s v="USADO"/>
    <m/>
    <s v="LIBRO INTRODUCCION A LA MUSICA"/>
    <s v=" - KORALY"/>
    <n v="6096"/>
    <m/>
    <s v="DE"/>
    <n v="3940.06"/>
    <n v="3940.06"/>
    <s v="1-9-60-07"/>
    <s v="3-1-45-12"/>
    <n v="0"/>
    <n v="0"/>
    <x v="1165"/>
    <d v="1986-11-12T00:00:00"/>
    <x v="1"/>
  </r>
  <r>
    <n v="222"/>
    <s v="3.1 MUEBLES Y ENSERES"/>
    <n v="1146"/>
    <s v="LIBRO"/>
    <n v="3866"/>
    <s v="USADO"/>
    <m/>
    <s v="LIBRO INVITACION A LA MUSICA. "/>
    <s v="JOHNATTAN KRAMER."/>
    <n v="6097"/>
    <m/>
    <s v="DE"/>
    <n v="68306.34"/>
    <n v="68306.34"/>
    <s v="1-9-60-07"/>
    <s v="3-1-45-12"/>
    <n v="0"/>
    <n v="0"/>
    <x v="1166"/>
    <d v="1993-12-30T00:00:00"/>
    <x v="1"/>
  </r>
  <r>
    <n v="222"/>
    <s v="3.1 MUEBLES Y ENSERES"/>
    <n v="1146"/>
    <s v="LIBRO"/>
    <n v="3867"/>
    <s v="USADO"/>
    <m/>
    <s v="LIBRO ITALIAN BAROQUE MASTERS."/>
    <s v=" AUTORES VARIOS"/>
    <n v="6098"/>
    <m/>
    <s v="DE"/>
    <n v="24076.86"/>
    <n v="24076.86"/>
    <s v="1-9-60-07"/>
    <s v="3-1-45-12"/>
    <n v="0"/>
    <n v="0"/>
    <x v="1167"/>
    <d v="1993-09-07T00:00:00"/>
    <x v="1"/>
  </r>
  <r>
    <n v="222"/>
    <s v="3.1 MUEBLES Y ENSERES"/>
    <n v="1146"/>
    <s v="LIBRO"/>
    <n v="3868"/>
    <s v="USADO"/>
    <m/>
    <s v="LIBRO JUAN SEBASTIAN BACH. SAL"/>
    <s v="AZAR."/>
    <n v="6099"/>
    <m/>
    <s v="DE"/>
    <n v="10244.290000000001"/>
    <n v="10244.290000000001"/>
    <s v="1-9-60-07"/>
    <s v="3-1-45-12"/>
    <n v="0"/>
    <n v="0"/>
    <x v="1168"/>
    <d v="1987-11-12T00:00:00"/>
    <x v="1"/>
  </r>
  <r>
    <n v="222"/>
    <s v="3.1 MUEBLES Y ENSERES"/>
    <n v="1146"/>
    <s v="LIBRO"/>
    <n v="3869"/>
    <s v="USADO"/>
    <m/>
    <s v="LIBRO LA EXPERIENCIA EN LA OPE"/>
    <s v="RA"/>
    <n v="6100"/>
    <m/>
    <s v="DE"/>
    <n v="10153.879999999999"/>
    <n v="10153.879999999999"/>
    <s v="1-9-60-07"/>
    <s v="3-1-45-12"/>
    <n v="0"/>
    <n v="0"/>
    <x v="1169"/>
    <d v="1987-07-28T00:00:00"/>
    <x v="1"/>
  </r>
  <r>
    <n v="222"/>
    <s v="3.1 MUEBLES Y ENSERES"/>
    <n v="1146"/>
    <s v="LIBRO"/>
    <n v="3870"/>
    <s v="USADO"/>
    <m/>
    <s v="ENCICLOPEDIA LAS MITOLOGIAS CU"/>
    <s v="ATRO TOMOS"/>
    <n v="6101"/>
    <m/>
    <s v="DE"/>
    <n v="79464.45"/>
    <n v="79464.45"/>
    <s v="1-9-60-07"/>
    <s v="3-1-45-12"/>
    <n v="0"/>
    <n v="0"/>
    <x v="1170"/>
    <d v="1986-06-26T00:00:00"/>
    <x v="1"/>
  </r>
  <r>
    <n v="222"/>
    <s v="3.1 MUEBLES Y ENSERES"/>
    <n v="1146"/>
    <s v="LIBRO"/>
    <n v="3871"/>
    <s v="USADO"/>
    <m/>
    <s v="LIBRO LA MUSICA EN LA EPOCA RO"/>
    <s v="MANTICA.EINSTEIN"/>
    <n v="6102"/>
    <m/>
    <s v="DE"/>
    <n v="21952.11"/>
    <n v="21952.11"/>
    <s v="1-9-60-07"/>
    <s v="3-1-45-12"/>
    <n v="0"/>
    <n v="0"/>
    <x v="1171"/>
    <d v="1986-11-12T00:00:00"/>
    <x v="1"/>
  </r>
  <r>
    <n v="222"/>
    <s v="3.1 MUEBLES Y ENSERES"/>
    <n v="1146"/>
    <s v="LIBRO"/>
    <n v="3872"/>
    <s v="USADO"/>
    <m/>
    <s v="LIBRO LA MUSICA MEDIEVAL.JOHN "/>
    <s v="CALDWEEL"/>
    <n v="6103"/>
    <m/>
    <s v="DE"/>
    <n v="15610.35"/>
    <n v="15610.35"/>
    <s v="1-9-60-07"/>
    <s v="3-1-45-12"/>
    <n v="0"/>
    <n v="0"/>
    <x v="1172"/>
    <d v="1986-11-12T00:00:00"/>
    <x v="1"/>
  </r>
  <r>
    <n v="222"/>
    <s v="3.1 MUEBLES Y ENSERES"/>
    <n v="1146"/>
    <s v="LIBRO"/>
    <n v="3873"/>
    <s v="USADO"/>
    <m/>
    <s v="LIBRO LA MUSICA Y SUS INTRUMEN"/>
    <s v="TOS.ROBERT DONINGTON"/>
    <n v="6104"/>
    <m/>
    <s v="DE"/>
    <n v="39032.14"/>
    <n v="39032.14"/>
    <s v="1-9-60-07"/>
    <s v="3-1-45-12"/>
    <n v="0"/>
    <n v="0"/>
    <x v="1173"/>
    <d v="1993-12-30T00:00:00"/>
    <x v="1"/>
  </r>
  <r>
    <n v="222"/>
    <s v="3.1 MUEBLES Y ENSERES"/>
    <n v="1146"/>
    <s v="LIBRO"/>
    <n v="3874"/>
    <s v="USADO"/>
    <m/>
    <s v="LIBRO LA OPERA. TRANCHEFORT"/>
    <m/>
    <n v="6105"/>
    <m/>
    <s v="DE"/>
    <n v="46442.51"/>
    <n v="46442.51"/>
    <s v="1-9-60-07"/>
    <s v="3-1-45-12"/>
    <n v="0"/>
    <n v="0"/>
    <x v="1174"/>
    <d v="1987-07-28T00:00:00"/>
    <x v="1"/>
  </r>
  <r>
    <n v="222"/>
    <s v="3.1 MUEBLES Y ENSERES"/>
    <n v="1146"/>
    <s v="LIBRO"/>
    <n v="3875"/>
    <s v="USADO"/>
    <m/>
    <s v="LIBRO LATE ROMANTIC MASTERS.AU"/>
    <s v="TORES VARIOS."/>
    <n v="6106"/>
    <m/>
    <s v="DE"/>
    <n v="24047.15"/>
    <n v="24047.15"/>
    <s v="1-9-60-07"/>
    <s v="3-1-45-12"/>
    <n v="0"/>
    <n v="0"/>
    <x v="1146"/>
    <d v="1993-09-07T00:00:00"/>
    <x v="1"/>
  </r>
  <r>
    <n v="222"/>
    <s v="3.1 MUEBLES Y ENSERES"/>
    <n v="1146"/>
    <s v="LIBRO"/>
    <n v="3876"/>
    <s v="USADO"/>
    <m/>
    <s v="LIBRO CIEN AÐOS DE LA MUSICA"/>
    <m/>
    <n v="6107"/>
    <m/>
    <s v="DE"/>
    <n v="15610.35"/>
    <n v="15610.35"/>
    <s v="1-9-60-07"/>
    <s v="3-1-45-12"/>
    <n v="0"/>
    <n v="0"/>
    <x v="1172"/>
    <d v="1986-11-12T00:00:00"/>
    <x v="1"/>
  </r>
  <r>
    <n v="222"/>
    <s v="3.1 MUEBLES Y ENSERES"/>
    <n v="1146"/>
    <s v="LIBRO"/>
    <n v="3877"/>
    <s v="USADO"/>
    <m/>
    <s v="LIBRO MOZART.STANLEY SADIE."/>
    <m/>
    <n v="6108"/>
    <m/>
    <s v="DE"/>
    <n v="8829.39"/>
    <n v="8829.39"/>
    <s v="1-9-60-07"/>
    <s v="3-1-45-12"/>
    <n v="0"/>
    <n v="0"/>
    <x v="643"/>
    <d v="1990-05-29T00:00:00"/>
    <x v="1"/>
  </r>
  <r>
    <n v="222"/>
    <s v="3.1 MUEBLES Y ENSERES"/>
    <n v="1146"/>
    <s v="LIBRO"/>
    <n v="3878"/>
    <s v="USADO"/>
    <m/>
    <s v="LIBRO LOS GRANDES COMPOSITORES"/>
    <m/>
    <n v="6109"/>
    <m/>
    <s v="DE"/>
    <n v="60270.33"/>
    <n v="60270.33"/>
    <s v="1-9-60-07"/>
    <s v="3-1-45-12"/>
    <n v="0"/>
    <n v="0"/>
    <x v="1175"/>
    <d v="1993-12-30T00:00:00"/>
    <x v="1"/>
  </r>
  <r>
    <n v="222"/>
    <s v="3.1 MUEBLES Y ENSERES"/>
    <n v="1146"/>
    <s v="LIBRO"/>
    <n v="3879"/>
    <s v="USADO"/>
    <m/>
    <s v="LIBRO INSTRUMENTOS INTERPRETES"/>
    <s v=" Y ORQUESTA"/>
    <n v="6110"/>
    <m/>
    <s v="DE"/>
    <n v="17336.509999999998"/>
    <n v="17336.509999999998"/>
    <s v="1-9-60-07"/>
    <s v="3-1-45-12"/>
    <n v="0"/>
    <n v="0"/>
    <x v="1176"/>
    <d v="1986-11-12T00:00:00"/>
    <x v="1"/>
  </r>
  <r>
    <n v="222"/>
    <s v="3.1 MUEBLES Y ENSERES"/>
    <n v="1146"/>
    <s v="LIBRO"/>
    <n v="3880"/>
    <s v="USADO"/>
    <m/>
    <s v="LIBRO LOS SONIDOS DE LA MUSICA"/>
    <m/>
    <n v="6111"/>
    <m/>
    <s v="DE"/>
    <n v="140630.70000000001"/>
    <n v="140630.70000000001"/>
    <s v="1-9-60-07"/>
    <s v="3-1-45-12"/>
    <n v="0"/>
    <n v="0"/>
    <x v="1177"/>
    <d v="1993-12-30T00:00:00"/>
    <x v="1"/>
  </r>
  <r>
    <n v="222"/>
    <s v="3.1 MUEBLES Y ENSERES"/>
    <n v="1146"/>
    <s v="LIBRO"/>
    <n v="3881"/>
    <s v="USADO"/>
    <m/>
    <s v="LIBRO MODERN MASTERS.AUTORES V"/>
    <s v="ARIOS."/>
    <n v="6112"/>
    <m/>
    <s v="DE"/>
    <n v="19217.400000000001"/>
    <n v="19217.400000000001"/>
    <s v="1-9-60-07"/>
    <s v="3-1-45-12"/>
    <n v="0"/>
    <n v="0"/>
    <x v="1161"/>
    <d v="1993-09-07T00:00:00"/>
    <x v="1"/>
  </r>
  <r>
    <n v="222"/>
    <s v="3.1 MUEBLES Y ENSERES"/>
    <n v="1146"/>
    <s v="LIBRO"/>
    <n v="3882"/>
    <s v="USADO"/>
    <m/>
    <s v="LIBRO MOZART."/>
    <m/>
    <n v="6113"/>
    <m/>
    <s v="DE"/>
    <n v="24047.15"/>
    <n v="24047.15"/>
    <s v="1-9-60-07"/>
    <s v="3-1-45-12"/>
    <n v="0"/>
    <n v="0"/>
    <x v="1146"/>
    <d v="1993-09-07T00:00:00"/>
    <x v="1"/>
  </r>
  <r>
    <n v="222"/>
    <s v="3.1 MUEBLES Y ENSERES"/>
    <n v="1146"/>
    <s v="LIBRO"/>
    <n v="3883"/>
    <s v="USADO"/>
    <m/>
    <s v="LIBRO MUSICA CORAL"/>
    <m/>
    <n v="6114"/>
    <m/>
    <s v="DE"/>
    <n v="38187.14"/>
    <n v="38187.14"/>
    <s v="1-9-60-07"/>
    <s v="3-1-45-12"/>
    <n v="0"/>
    <n v="0"/>
    <x v="1178"/>
    <d v="1987-07-28T00:00:00"/>
    <x v="1"/>
  </r>
  <r>
    <n v="222"/>
    <s v="3.1 MUEBLES Y ENSERES"/>
    <n v="1146"/>
    <s v="LIBRO"/>
    <n v="3884"/>
    <s v="USADO"/>
    <m/>
    <s v="LIBRO MUSICA FOLKLORICA Y TRAD"/>
    <s v="ICIONAL"/>
    <n v="6115"/>
    <m/>
    <s v="DE"/>
    <n v="27371.07"/>
    <n v="27371.07"/>
    <s v="1-9-60-07"/>
    <s v="3-1-45-12"/>
    <n v="0"/>
    <n v="0"/>
    <x v="1179"/>
    <d v="1987-07-28T00:00:00"/>
    <x v="1"/>
  </r>
  <r>
    <n v="222"/>
    <s v="3.1 MUEBLES Y ENSERES"/>
    <n v="1146"/>
    <s v="LIBRO"/>
    <n v="3885"/>
    <s v="USADO"/>
    <m/>
    <s v="LIBRO MUSICA PARA EL TECLADO"/>
    <m/>
    <n v="6116"/>
    <m/>
    <s v="DE"/>
    <n v="32448.02"/>
    <n v="32448.02"/>
    <s v="1-9-60-07"/>
    <s v="3-1-45-12"/>
    <n v="0"/>
    <n v="0"/>
    <x v="1180"/>
    <d v="1987-07-28T00:00:00"/>
    <x v="1"/>
  </r>
  <r>
    <n v="222"/>
    <s v="3.1 MUEBLES Y ENSERES"/>
    <n v="1146"/>
    <s v="LIBRO"/>
    <n v="3886"/>
    <s v="USADO"/>
    <m/>
    <s v="LIBRO MUSICA SEMANTICA Y SOCIE"/>
    <s v="DAD"/>
    <n v="6117"/>
    <m/>
    <s v="DE"/>
    <n v="7092.23"/>
    <n v="7092.23"/>
    <s v="1-9-60-07"/>
    <s v="3-1-45-12"/>
    <n v="0"/>
    <n v="0"/>
    <x v="1181"/>
    <d v="1986-11-12T00:00:00"/>
    <x v="1"/>
  </r>
  <r>
    <n v="222"/>
    <s v="3.1 MUEBLES Y ENSERES"/>
    <n v="1146"/>
    <s v="LIBRO"/>
    <n v="3887"/>
    <s v="USADO"/>
    <m/>
    <s v="LIBRO NORTH EUROPEAN BAROQUE"/>
    <m/>
    <n v="6118"/>
    <m/>
    <s v="DE"/>
    <n v="24047.15"/>
    <n v="24047.15"/>
    <s v="1-9-60-07"/>
    <s v="3-1-45-12"/>
    <n v="0"/>
    <n v="0"/>
    <x v="1146"/>
    <d v="1993-09-07T00:00:00"/>
    <x v="1"/>
  </r>
  <r>
    <n v="222"/>
    <s v="3.1 MUEBLES Y ENSERES"/>
    <n v="1146"/>
    <s v="LIBRO"/>
    <n v="3888"/>
    <s v="USADO"/>
    <m/>
    <s v="ENCICLOPEDIA NUEVA ENCICLOPED"/>
    <s v="IA LAROUSSE ONCE TOMOS"/>
    <n v="6119"/>
    <m/>
    <s v="DE"/>
    <n v="705247.35"/>
    <n v="705247.35"/>
    <s v="1-9-60-07"/>
    <s v="3-1-45-12"/>
    <n v="0"/>
    <n v="0"/>
    <x v="1182"/>
    <d v="1987-01-21T00:00:00"/>
    <x v="1"/>
  </r>
  <r>
    <n v="222"/>
    <s v="3.1 MUEBLES Y ENSERES"/>
    <n v="1146"/>
    <s v="LIBRO"/>
    <n v="3889"/>
    <s v="USADO"/>
    <m/>
    <s v="ENCICLOPEDIA NUEVA ENCICLOPED"/>
    <s v="IA TEMATICA PLANETA 6 TOMOS"/>
    <n v="6120"/>
    <m/>
    <s v="DE"/>
    <n v="372445.56"/>
    <n v="372445.56"/>
    <s v="1-9-60-07"/>
    <s v="3-1-45-12"/>
    <n v="0"/>
    <n v="0"/>
    <x v="1183"/>
    <d v="1987-01-21T00:00:00"/>
    <x v="1"/>
  </r>
  <r>
    <n v="222"/>
    <s v="3.1 MUEBLES Y ENSERES"/>
    <n v="1146"/>
    <s v="LIBRO"/>
    <n v="3890"/>
    <s v="USADO"/>
    <m/>
    <s v="LIBRO PARA ENTENDER LA MUSICA"/>
    <m/>
    <n v="6121"/>
    <m/>
    <s v="DE"/>
    <n v="3191.76"/>
    <n v="3191.76"/>
    <s v="1-9-60-07"/>
    <s v="3-1-45-12"/>
    <n v="0"/>
    <n v="0"/>
    <x v="1184"/>
    <d v="1986-11-12T00:00:00"/>
    <x v="1"/>
  </r>
  <r>
    <n v="222"/>
    <s v="3.1 MUEBLES Y ENSERES"/>
    <n v="1146"/>
    <s v="LIBRO"/>
    <n v="3891"/>
    <s v="USADO"/>
    <m/>
    <s v="LIBRO PRESIDENTES DE COLOMBIA"/>
    <m/>
    <n v="6122"/>
    <m/>
    <s v="DE"/>
    <n v="47917.16"/>
    <n v="47917.16"/>
    <s v="1-9-60-07"/>
    <s v="3-1-45-12"/>
    <n v="0"/>
    <n v="0"/>
    <x v="1185"/>
    <d v="1989-05-10T00:00:00"/>
    <x v="1"/>
  </r>
  <r>
    <n v="222"/>
    <s v="3.1 MUEBLES Y ENSERES"/>
    <n v="1146"/>
    <s v="LIBRO"/>
    <n v="3892"/>
    <s v="USADO"/>
    <m/>
    <s v="LIBRO RICARD WAGNER NO. 1 GREG"/>
    <s v="OR"/>
    <n v="6123"/>
    <m/>
    <s v="DE"/>
    <n v="13283.68"/>
    <n v="13283.68"/>
    <s v="1-9-60-07"/>
    <s v="3-1-45-12"/>
    <n v="0"/>
    <n v="0"/>
    <x v="1186"/>
    <d v="1986-11-12T00:00:00"/>
    <x v="1"/>
  </r>
  <r>
    <n v="222"/>
    <s v="3.1 MUEBLES Y ENSERES"/>
    <n v="1146"/>
    <s v="LIBRO"/>
    <n v="3893"/>
    <s v="USADO"/>
    <m/>
    <s v="LIBRO RICHARD WAGNER NO. 2 GRE"/>
    <s v="GOR"/>
    <n v="6124"/>
    <m/>
    <s v="DE"/>
    <n v="11332.53"/>
    <n v="11332.53"/>
    <s v="1-9-60-07"/>
    <s v="3-1-45-12"/>
    <n v="0"/>
    <n v="0"/>
    <x v="1187"/>
    <d v="1986-11-12T00:00:00"/>
    <x v="1"/>
  </r>
  <r>
    <n v="222"/>
    <s v="3.1 MUEBLES Y ENSERES"/>
    <n v="1146"/>
    <s v="LIBRO"/>
    <n v="3894"/>
    <s v="USADO"/>
    <m/>
    <s v="LIBRO RUSSIAN MASTER TOMO I Y "/>
    <n v="2"/>
    <n v="6125"/>
    <m/>
    <s v="DE"/>
    <n v="52968.42"/>
    <n v="52968.42"/>
    <s v="1-9-60-07"/>
    <s v="3-1-45-12"/>
    <n v="0"/>
    <n v="0"/>
    <x v="1188"/>
    <d v="1993-09-07T00:00:00"/>
    <x v="1"/>
  </r>
  <r>
    <n v="222"/>
    <s v="3.1 MUEBLES Y ENSERES"/>
    <n v="1146"/>
    <s v="LIBRO"/>
    <n v="3895"/>
    <s v="USADO"/>
    <m/>
    <s v="LIBRO SCHUBERT"/>
    <m/>
    <n v="6126"/>
    <m/>
    <s v="DE"/>
    <n v="26484.11"/>
    <n v="26484.11"/>
    <s v="1-9-60-07"/>
    <s v="3-1-45-12"/>
    <n v="0"/>
    <n v="0"/>
    <x v="1147"/>
    <d v="1993-09-07T00:00:00"/>
    <x v="1"/>
  </r>
  <r>
    <n v="222"/>
    <s v="3.1 MUEBLES Y ENSERES"/>
    <n v="1146"/>
    <s v="LIBRO"/>
    <n v="3896"/>
    <s v="USADO"/>
    <m/>
    <s v="LIBRO SECOND VIENNESE SCHOOL"/>
    <m/>
    <n v="6127"/>
    <m/>
    <s v="DE"/>
    <n v="26484.11"/>
    <n v="26484.11"/>
    <s v="1-9-60-07"/>
    <s v="3-1-45-12"/>
    <n v="0"/>
    <n v="0"/>
    <x v="1147"/>
    <d v="1993-09-07T00:00:00"/>
    <x v="1"/>
  </r>
  <r>
    <n v="222"/>
    <s v="3.1 MUEBLES Y ENSERES"/>
    <n v="1146"/>
    <s v="LIBRO"/>
    <n v="3897"/>
    <s v="USADO"/>
    <m/>
    <s v="LIBRO TURN OF THE CENTURY MAST"/>
    <s v="ERS"/>
    <n v="6128"/>
    <m/>
    <s v="DE"/>
    <n v="24047.15"/>
    <n v="24047.15"/>
    <s v="1-9-60-07"/>
    <s v="3-1-45-12"/>
    <n v="0"/>
    <n v="0"/>
    <x v="1146"/>
    <d v="1993-09-07T00:00:00"/>
    <x v="1"/>
  </r>
  <r>
    <n v="222"/>
    <s v="3.1 MUEBLES Y ENSERES"/>
    <n v="1146"/>
    <s v="LIBRO"/>
    <n v="3898"/>
    <s v="USADO"/>
    <m/>
    <s v="LIBRO TWENTIETH CENTURY"/>
    <m/>
    <n v="6129"/>
    <m/>
    <s v="DE"/>
    <n v="28897.59"/>
    <n v="28897.59"/>
    <s v="1-9-60-07"/>
    <s v="3-1-45-12"/>
    <n v="0"/>
    <n v="0"/>
    <x v="1159"/>
    <d v="1993-09-07T00:00:00"/>
    <x v="1"/>
  </r>
  <r>
    <n v="222"/>
    <s v="3.1 MUEBLES Y ENSERES"/>
    <n v="1146"/>
    <s v="LIBRO"/>
    <n v="3899"/>
    <s v="USADO"/>
    <m/>
    <s v="LIBROTWENTIETH CENTURY FRENCH"/>
    <m/>
    <n v="6130"/>
    <m/>
    <s v="DE"/>
    <n v="28897.59"/>
    <n v="28897.59"/>
    <s v="1-9-60-07"/>
    <s v="3-1-45-12"/>
    <n v="0"/>
    <n v="0"/>
    <x v="1159"/>
    <d v="1993-09-07T00:00:00"/>
    <x v="1"/>
  </r>
  <r>
    <n v="222"/>
    <s v="3.1 MUEBLES Y ENSERES"/>
    <n v="1146"/>
    <s v="LIBRO"/>
    <n v="3900"/>
    <s v="USADO"/>
    <m/>
    <s v="LIBRO WAGNER"/>
    <m/>
    <n v="6131"/>
    <m/>
    <s v="DE"/>
    <n v="19217.400000000001"/>
    <n v="19217.400000000001"/>
    <s v="1-9-60-07"/>
    <s v="3-1-45-12"/>
    <n v="0"/>
    <n v="0"/>
    <x v="1161"/>
    <d v="1993-09-07T00:00:00"/>
    <x v="1"/>
  </r>
  <r>
    <n v="222"/>
    <s v="3.1 MUEBLES Y ENSERES"/>
    <n v="1146"/>
    <s v="LIBRO"/>
    <n v="3901"/>
    <s v="USADO"/>
    <m/>
    <s v="LIBRO WOLFANG AMADEUSS MOZART"/>
    <m/>
    <n v="6132"/>
    <m/>
    <s v="DE"/>
    <n v="2626.78"/>
    <n v="2626.78"/>
    <s v="1-9-60-07"/>
    <s v="3-1-45-12"/>
    <n v="0"/>
    <n v="0"/>
    <x v="1189"/>
    <d v="1986-11-12T00:00:00"/>
    <x v="1"/>
  </r>
  <r>
    <n v="222"/>
    <s v="3.1 MUEBLES Y ENSERES"/>
    <n v="1010"/>
    <s v="ARCHIVADOR (FIJO O RODANTE)"/>
    <n v="3902"/>
    <s v="USADO"/>
    <m/>
    <s v="BIBLIOTECA  (ARCHIVADOR)"/>
    <m/>
    <n v="6135"/>
    <m/>
    <s v="CC"/>
    <n v="190714.83"/>
    <n v="190714.83"/>
    <s v="5-1-11-15-002"/>
    <s v="5-1-11-14-003"/>
    <n v="0"/>
    <n v="0"/>
    <x v="757"/>
    <d v="1984-05-14T00:00:00"/>
    <x v="6"/>
  </r>
  <r>
    <n v="222"/>
    <s v="3.1 MUEBLES Y ENSERES"/>
    <n v="1165"/>
    <s v="MESA"/>
    <n v="3903"/>
    <s v="USADO"/>
    <m/>
    <s v="MESA AUXILIAR"/>
    <m/>
    <n v="6144"/>
    <m/>
    <s v="CC"/>
    <n v="28695.49"/>
    <n v="28695.49"/>
    <s v="5-1-11-15-002"/>
    <s v="5-1-11-14-003"/>
    <n v="0"/>
    <n v="0"/>
    <x v="1190"/>
    <d v="1984-05-14T00:00:00"/>
    <x v="6"/>
  </r>
  <r>
    <n v="222"/>
    <s v="3.1 MUEBLES Y ENSERES"/>
    <n v="1165"/>
    <s v="MESA"/>
    <n v="3904"/>
    <s v="USADO"/>
    <m/>
    <s v="MESA"/>
    <m/>
    <m/>
    <m/>
    <s v="CC"/>
    <n v="47678.71"/>
    <n v="47678.71"/>
    <s v="5-1-11-15-002"/>
    <s v="5-1-11-14-003"/>
    <n v="0"/>
    <n v="0"/>
    <x v="595"/>
    <d v="1984-05-14T00:00:00"/>
    <x v="6"/>
  </r>
  <r>
    <n v="222"/>
    <s v="3.1 MUEBLES Y ENSERES"/>
    <n v="1165"/>
    <s v="MESA"/>
    <n v="3905"/>
    <s v="USADO"/>
    <m/>
    <s v="MESA AUXILIAR"/>
    <m/>
    <n v="6147"/>
    <m/>
    <s v="CC"/>
    <n v="103745.33"/>
    <n v="103745.33"/>
    <s v="5-1-11-15-002"/>
    <s v="5-1-11-14-003"/>
    <n v="0"/>
    <n v="0"/>
    <x v="433"/>
    <d v="1984-05-14T00:00:00"/>
    <x v="6"/>
  </r>
  <r>
    <n v="222"/>
    <s v="3.1 MUEBLES Y ENSERES"/>
    <n v="1165"/>
    <s v="MESA"/>
    <n v="3906"/>
    <s v="USADO"/>
    <m/>
    <s v="MESA PARA CONFERENCIAS CON VID"/>
    <s v="RIO"/>
    <n v="6148"/>
    <m/>
    <s v="CC"/>
    <n v="169965.68"/>
    <n v="169965.68"/>
    <s v="5-1-11-15-002"/>
    <s v="5-1-11-14-003"/>
    <n v="0"/>
    <n v="0"/>
    <x v="1191"/>
    <d v="1984-05-14T00:00:00"/>
    <x v="6"/>
  </r>
  <r>
    <n v="222"/>
    <s v="3.1 MUEBLES Y ENSERES"/>
    <n v="1010"/>
    <s v="ARCHIVADOR (FIJO O RODANTE)"/>
    <n v="3907"/>
    <s v="USADO"/>
    <d v="2016-02-24T00:00:00"/>
    <s v="ARCHIVADOR DE 2 GAVETAS EN MAD"/>
    <s v="ERA"/>
    <n v="6149"/>
    <m/>
    <s v="CC"/>
    <n v="267129.84999999998"/>
    <n v="267129.84999999998"/>
    <s v="5-1-11-15-002"/>
    <s v="5-1-11-14-003"/>
    <n v="0"/>
    <n v="0"/>
    <x v="1192"/>
    <d v="1996-06-21T00:00:00"/>
    <x v="6"/>
  </r>
  <r>
    <n v="222"/>
    <s v="3.1 MUEBLES Y ENSERES"/>
    <n v="1233"/>
    <s v="SILLA"/>
    <n v="3908"/>
    <s v="USADO"/>
    <m/>
    <s v="SILLA AUXILIAR APILABLE TAPIZA"/>
    <s v="DA"/>
    <n v="6154"/>
    <m/>
    <s v="CC"/>
    <n v="35232.22"/>
    <n v="35232.22"/>
    <s v="5-1-11-15-002"/>
    <s v="5-1-11-14-003"/>
    <n v="0"/>
    <n v="0"/>
    <x v="1193"/>
    <d v="1995-11-21T00:00:00"/>
    <x v="6"/>
  </r>
  <r>
    <n v="222"/>
    <s v="3.1 MUEBLES Y ENSERES"/>
    <n v="1233"/>
    <s v="SILLA"/>
    <n v="3909"/>
    <s v="USADO"/>
    <m/>
    <s v="SILLA AUXILIAR APILABLE TAPIZA"/>
    <s v="DA"/>
    <n v="6155"/>
    <m/>
    <s v="CC"/>
    <n v="35232.22"/>
    <n v="35232.22"/>
    <s v="5-1-11-15-002"/>
    <s v="5-1-11-14-003"/>
    <n v="0"/>
    <n v="0"/>
    <x v="1193"/>
    <d v="1995-11-21T00:00:00"/>
    <x v="6"/>
  </r>
  <r>
    <n v="222"/>
    <s v="3.1 MUEBLES Y ENSERES"/>
    <n v="1233"/>
    <s v="SILLA"/>
    <n v="3910"/>
    <s v="USADO"/>
    <m/>
    <s v="SILLA AUXILIAR APILABLE TAPIZA"/>
    <s v="DA"/>
    <n v="6156"/>
    <m/>
    <s v="CC"/>
    <n v="35232.22"/>
    <n v="35232.22"/>
    <s v="5-1-11-15-002"/>
    <s v="5-1-11-14-003"/>
    <n v="0"/>
    <n v="0"/>
    <x v="1193"/>
    <d v="1995-11-21T00:00:00"/>
    <x v="6"/>
  </r>
  <r>
    <n v="222"/>
    <s v="3.1 MUEBLES Y ENSERES"/>
    <n v="1233"/>
    <s v="SILLA"/>
    <n v="3911"/>
    <s v="USADO"/>
    <m/>
    <s v="SILLA AUXILIAR"/>
    <m/>
    <n v="6158"/>
    <m/>
    <s v="CC"/>
    <n v="35232.22"/>
    <n v="35232.22"/>
    <s v="5-1-11-15-002"/>
    <s v="5-1-11-14-003"/>
    <n v="0"/>
    <n v="0"/>
    <x v="1193"/>
    <d v="1995-11-21T00:00:00"/>
    <x v="6"/>
  </r>
  <r>
    <n v="222"/>
    <s v="3.1 MUEBLES Y ENSERES"/>
    <n v="1233"/>
    <s v="SILLA"/>
    <n v="3912"/>
    <s v="USADO"/>
    <m/>
    <s v="SILLA AUXILIAR APILABLE TAPIZA"/>
    <s v="DA"/>
    <n v="6159"/>
    <m/>
    <s v="CC"/>
    <n v="35232.22"/>
    <n v="35232.22"/>
    <s v="5-1-11-15-002"/>
    <s v="5-1-11-14-003"/>
    <n v="0"/>
    <n v="0"/>
    <x v="1193"/>
    <d v="1995-11-21T00:00:00"/>
    <x v="6"/>
  </r>
  <r>
    <n v="222"/>
    <s v="3.1 MUEBLES Y ENSERES"/>
    <n v="1233"/>
    <s v="SILLA"/>
    <n v="3913"/>
    <s v="USADO"/>
    <m/>
    <s v="SILLA AUXILIAR APILABLE TAPIZA"/>
    <s v="DA"/>
    <n v="6160"/>
    <m/>
    <s v="CC"/>
    <n v="35232.22"/>
    <n v="35232.22"/>
    <s v="5-1-11-15-002"/>
    <s v="5-1-11-14-003"/>
    <n v="0"/>
    <n v="0"/>
    <x v="1193"/>
    <d v="1995-11-21T00:00:00"/>
    <x v="6"/>
  </r>
  <r>
    <n v="222"/>
    <s v="3.1 MUEBLES Y ENSERES"/>
    <n v="1233"/>
    <s v="SILLA"/>
    <n v="3914"/>
    <s v="USADO"/>
    <m/>
    <s v="SILLA AUXILIAR APILABLE TAPIZA"/>
    <s v="DA"/>
    <n v="6161"/>
    <m/>
    <s v="CC"/>
    <n v="35232.22"/>
    <n v="35232.22"/>
    <s v="5-1-11-15-002"/>
    <s v="5-1-11-14-003"/>
    <n v="0"/>
    <n v="0"/>
    <x v="1193"/>
    <d v="1995-11-21T00:00:00"/>
    <x v="6"/>
  </r>
  <r>
    <n v="222"/>
    <s v="3.1 MUEBLES Y ENSERES"/>
    <n v="1233"/>
    <s v="SILLA"/>
    <n v="3915"/>
    <s v="USADO"/>
    <m/>
    <s v="SILLA AUXILIAR APILABLE TAPIZA"/>
    <s v="DA"/>
    <n v="6162"/>
    <m/>
    <s v="CC"/>
    <n v="35232.22"/>
    <n v="35232.22"/>
    <s v="5-1-11-15-002"/>
    <s v="5-1-11-14-003"/>
    <n v="0"/>
    <n v="0"/>
    <x v="1193"/>
    <d v="1995-11-21T00:00:00"/>
    <x v="6"/>
  </r>
  <r>
    <n v="222"/>
    <s v="3.1 MUEBLES Y ENSERES"/>
    <n v="1233"/>
    <s v="SILLA"/>
    <n v="3916"/>
    <s v="USADO"/>
    <m/>
    <s v="SILLA AUXILIAR APILABLE TAPIZA"/>
    <s v="DA"/>
    <n v="6163"/>
    <m/>
    <s v="CC"/>
    <n v="35232.22"/>
    <n v="35232.22"/>
    <s v="5-1-11-15-002"/>
    <s v="5-1-11-14-003"/>
    <n v="0"/>
    <n v="0"/>
    <x v="1193"/>
    <d v="1995-11-21T00:00:00"/>
    <x v="6"/>
  </r>
  <r>
    <n v="222"/>
    <s v="3.1 MUEBLES Y ENSERES"/>
    <n v="1233"/>
    <s v="SILLA"/>
    <n v="3917"/>
    <s v="USADO"/>
    <m/>
    <s v="SILLA AUXILIAR APILABLE TAPIZA"/>
    <s v="DA"/>
    <n v="6165"/>
    <m/>
    <s v="CC"/>
    <n v="64130.48"/>
    <n v="64130.48"/>
    <s v="5-1-11-15-002"/>
    <s v="5-1-11-14-003"/>
    <n v="0"/>
    <n v="0"/>
    <x v="1194"/>
    <d v="1995-11-21T00:00:00"/>
    <x v="6"/>
  </r>
  <r>
    <n v="222"/>
    <s v="3.1 MUEBLES Y ENSERES"/>
    <n v="1233"/>
    <s v="SILLA"/>
    <n v="3918"/>
    <s v="INSERVIBLE"/>
    <m/>
    <s v="SILLA GIRATORIA SIN BRAZOS, NE"/>
    <s v="UM┴TICA GRADUABLE"/>
    <n v="6166"/>
    <m/>
    <s v="CC"/>
    <n v="195641.78"/>
    <n v="195641.78"/>
    <s v="5-1-11-15-002"/>
    <s v="5-1-11-14-003"/>
    <n v="0"/>
    <n v="0"/>
    <x v="1195"/>
    <d v="1996-08-21T00:00:00"/>
    <x v="6"/>
  </r>
  <r>
    <n v="222"/>
    <s v="3.1 MUEBLES Y ENSERES"/>
    <n v="1233"/>
    <s v="SILLA"/>
    <n v="3919"/>
    <s v="USADO"/>
    <m/>
    <s v="SILLA ERGONOMICA EJECUTIVA,BRA"/>
    <s v="ZOS EN POLIURETANO,NEUM┴TICA"/>
    <n v="6167"/>
    <m/>
    <s v="DE"/>
    <n v="388178.1"/>
    <n v="388178.1"/>
    <s v="1-6-65-01"/>
    <s v="3-1-45-06"/>
    <n v="388178.1"/>
    <n v="0"/>
    <x v="1196"/>
    <d v="1996-08-21T00:00:00"/>
    <x v="6"/>
  </r>
  <r>
    <n v="225"/>
    <s v="4.2 EQUIPO DE COMPUTACION"/>
    <n v="1139"/>
    <s v="IMPRESORA"/>
    <n v="3920"/>
    <s v="INSERVIBLE"/>
    <m/>
    <s v="IMPRESORA EPSON LX 300 CARRO A"/>
    <s v="NGOSTO /MANUAL"/>
    <n v="6173"/>
    <m/>
    <s v="DE"/>
    <n v="428552.03"/>
    <n v="428552.03"/>
    <s v="1-6-37-10-002-001"/>
    <s v="3-1-45-06"/>
    <n v="428552.03"/>
    <n v="0"/>
    <x v="1197"/>
    <d v="1995-04-10T00:00:00"/>
    <x v="3"/>
  </r>
  <r>
    <n v="224"/>
    <s v="4.1 EQUIPO DE COMUNICACION"/>
    <n v="1247"/>
    <s v="TELEFONO"/>
    <n v="3921"/>
    <s v="USADO"/>
    <m/>
    <s v="TEL╔FONO PANASONIC REF KX T231"/>
    <s v="5,ALTAVOZ,SERIAL  5LBZC258078"/>
    <n v="6177"/>
    <s v="5LBZC258078"/>
    <s v="CC"/>
    <n v="131980.51999999999"/>
    <n v="131980.51999999999"/>
    <s v="5-1-11-15-003"/>
    <s v="5-1-11-14-004"/>
    <n v="0"/>
    <n v="0"/>
    <x v="1198"/>
    <d v="1996-08-21T00:00:00"/>
    <x v="3"/>
  </r>
  <r>
    <n v="222"/>
    <s v="3.1 MUEBLES Y ENSERES"/>
    <n v="1238"/>
    <s v="SUPERFICIE"/>
    <n v="3922"/>
    <s v="USADO"/>
    <m/>
    <s v="ESCRITORIO EN MADERA"/>
    <m/>
    <n v="6180"/>
    <m/>
    <s v="CC"/>
    <n v="164383.91"/>
    <n v="164383.91"/>
    <s v="5-1-11-15-002"/>
    <s v="5-1-11-14-003"/>
    <n v="0"/>
    <n v="0"/>
    <x v="1199"/>
    <d v="1995-11-21T00:00:00"/>
    <x v="6"/>
  </r>
  <r>
    <n v="222"/>
    <s v="3.1 MUEBLES Y ENSERES"/>
    <n v="1233"/>
    <s v="SILLA"/>
    <n v="3923"/>
    <s v="USADO"/>
    <m/>
    <s v="SILLA GIRATORIA, NEUM┴TICA GRA"/>
    <s v="DUABLE"/>
    <n v="6183"/>
    <m/>
    <s v="CC"/>
    <n v="195641.78"/>
    <n v="195641.78"/>
    <s v="5-1-11-15-002"/>
    <s v="5-1-11-14-003"/>
    <n v="0"/>
    <n v="0"/>
    <x v="1195"/>
    <d v="1996-08-21T00:00:00"/>
    <x v="6"/>
  </r>
  <r>
    <n v="222"/>
    <s v="3.1 MUEBLES Y ENSERES"/>
    <n v="1233"/>
    <s v="SILLA"/>
    <n v="3924"/>
    <s v="USADO"/>
    <m/>
    <s v="SILLA  GIRATORIA ERGONOMICA EJ"/>
    <s v="ECUTIVA, NEUM┴TICA"/>
    <n v="6184"/>
    <m/>
    <s v="DE"/>
    <n v="446404.86"/>
    <n v="446404.86"/>
    <s v="1-6-65-01"/>
    <s v="3-1-45-06"/>
    <n v="446404.86"/>
    <n v="0"/>
    <x v="1200"/>
    <d v="1996-08-21T00:00:00"/>
    <x v="6"/>
  </r>
  <r>
    <n v="224"/>
    <s v="4.1 EQUIPO DE COMUNICACION"/>
    <n v="1247"/>
    <s v="TELEFONO"/>
    <n v="3925"/>
    <s v="INSERVIBLE"/>
    <m/>
    <s v="TELEFONO PANASONIC KX T 3120 S"/>
    <s v="ERIE 3JAHC 565493"/>
    <n v="6190"/>
    <s v="3JAHC 565493"/>
    <s v="CC"/>
    <n v="157749.72"/>
    <n v="157749.72"/>
    <s v="5-1-11-15-003"/>
    <s v="5-1-11-14-004"/>
    <n v="0"/>
    <n v="0"/>
    <x v="1201"/>
    <d v="1995-05-12T00:00:00"/>
    <x v="3"/>
  </r>
  <r>
    <n v="224"/>
    <s v="4.1 EQUIPO DE COMUNICACION"/>
    <n v="1247"/>
    <s v="TELEFONO"/>
    <n v="3926"/>
    <s v="INSERVIBLE"/>
    <m/>
    <s v="TELEFONO PANNASONIC"/>
    <m/>
    <n v="6191"/>
    <m/>
    <s v="DE"/>
    <n v="512749.99"/>
    <n v="512749.99"/>
    <s v="1-6-37-10-001"/>
    <s v="3-1-45-06"/>
    <n v="512749.99"/>
    <n v="0"/>
    <x v="1202"/>
    <d v="1996-10-01T00:00:00"/>
    <x v="3"/>
  </r>
  <r>
    <n v="224"/>
    <s v="4.1 EQUIPO DE COMUNICACION"/>
    <n v="1247"/>
    <s v="TELEFONO"/>
    <n v="3927"/>
    <s v="INSERVIBLE"/>
    <m/>
    <s v="TELEFONO PANNASONIC SERIE 36BD"/>
    <n v="113088"/>
    <n v="6192"/>
    <s v="36BD 113088"/>
    <s v="DE"/>
    <n v="512749.99"/>
    <n v="512749.99"/>
    <s v="1-6-37-10-001"/>
    <s v="3-1-45-06"/>
    <n v="512749.99"/>
    <n v="0"/>
    <x v="1202"/>
    <d v="1996-10-01T00:00:00"/>
    <x v="3"/>
  </r>
  <r>
    <n v="223"/>
    <s v="3.2 EQUIPO Y MAQUINA DE OFICINA"/>
    <n v="1045"/>
    <s v="CALCULADORA"/>
    <n v="3928"/>
    <s v="INSERVIBLE"/>
    <m/>
    <s v="CALCULADORA CASIO DR 120X SERI"/>
    <s v="AL NO. 1539156"/>
    <n v="6193"/>
    <n v="1539156"/>
    <s v="CC"/>
    <n v="212681.93"/>
    <n v="212681.93"/>
    <s v="5-1-11-15-008"/>
    <s v="5-1-11-14-001"/>
    <n v="0"/>
    <n v="0"/>
    <x v="1203"/>
    <d v="1995-12-29T00:00:00"/>
    <x v="3"/>
  </r>
  <r>
    <n v="222"/>
    <s v="3.1 MUEBLES Y ENSERES"/>
    <n v="1146"/>
    <s v="LIBRO"/>
    <n v="3929"/>
    <s v="INSERVIBLE"/>
    <m/>
    <s v="DICCIONARIO ENCICLOPEDICO DE D"/>
    <s v="ERECHO 8 TOMOS. CABANELLAS."/>
    <n v="6228"/>
    <m/>
    <s v="DE"/>
    <n v="856125.35"/>
    <n v="856125.35"/>
    <s v="1-9-60-07"/>
    <s v="3-1-45-12"/>
    <n v="0"/>
    <n v="0"/>
    <x v="1204"/>
    <d v="1993-12-30T00:00:00"/>
    <x v="1"/>
  </r>
  <r>
    <n v="222"/>
    <s v="3.1 MUEBLES Y ENSERES"/>
    <n v="1010"/>
    <s v="ARCHIVADOR (FIJO O RODANTE)"/>
    <n v="3930"/>
    <s v="USADO"/>
    <m/>
    <s v="ARCHIVADOR DE 2 GAVETAS"/>
    <m/>
    <n v="6262"/>
    <m/>
    <s v="DE"/>
    <n v="387521.61"/>
    <n v="387521.61"/>
    <s v="1-6-65-01"/>
    <s v="3-1-45-06"/>
    <n v="387521.61"/>
    <n v="0"/>
    <x v="1205"/>
    <d v="1990-06-04T00:00:00"/>
    <x v="6"/>
  </r>
  <r>
    <n v="222"/>
    <s v="3.1 MUEBLES Y ENSERES"/>
    <n v="1010"/>
    <s v="ARCHIVADOR (FIJO O RODANTE)"/>
    <n v="3931"/>
    <s v="USADO"/>
    <m/>
    <s v="ARCHIVADOR VERTICAL DE 4 GAVET"/>
    <s v="AS,MADERA NATURAL, CERRADURA"/>
    <n v="6263"/>
    <m/>
    <s v="DE"/>
    <n v="344443.63"/>
    <n v="344443.63"/>
    <s v="1-6-65-01"/>
    <s v="3-1-45-06"/>
    <n v="344443.63"/>
    <n v="0"/>
    <x v="1206"/>
    <d v="1996-07-19T00:00:00"/>
    <x v="6"/>
  </r>
  <r>
    <n v="222"/>
    <s v="3.1 MUEBLES Y ENSERES"/>
    <n v="1028"/>
    <s v="BIBLIOTECA"/>
    <n v="3932"/>
    <s v="USADO"/>
    <m/>
    <s v="BIBLIOTECA EN MADERA Y TRIPLEX"/>
    <s v=" ENCHAPADA EN MOHO"/>
    <n v="6264"/>
    <m/>
    <s v="CC"/>
    <n v="311995.26"/>
    <n v="311995.26"/>
    <s v="5-1-11-15-002"/>
    <s v="5-1-11-14-003"/>
    <n v="0"/>
    <n v="0"/>
    <x v="1207"/>
    <d v="1985-05-16T00:00:00"/>
    <x v="6"/>
  </r>
  <r>
    <n v="222"/>
    <s v="3.1 MUEBLES Y ENSERES"/>
    <n v="1238"/>
    <s v="SUPERFICIE"/>
    <n v="3933"/>
    <s v="USADO"/>
    <m/>
    <s v="ECSRITORIO"/>
    <m/>
    <n v="6268"/>
    <m/>
    <s v="CC"/>
    <n v="267129.84999999998"/>
    <n v="267129.84999999998"/>
    <s v="5-1-11-15-002"/>
    <s v="5-1-11-14-003"/>
    <n v="0"/>
    <n v="0"/>
    <x v="1192"/>
    <d v="1996-06-21T00:00:00"/>
    <x v="6"/>
  </r>
  <r>
    <n v="222"/>
    <s v="3.1 MUEBLES Y ENSERES"/>
    <n v="1010"/>
    <s v="ARCHIVADOR (FIJO O RODANTE)"/>
    <n v="3934"/>
    <s v="USADO"/>
    <m/>
    <s v="ARCHIVADOR DE 3 GAVETAS"/>
    <m/>
    <n v="6282"/>
    <m/>
    <s v="DE"/>
    <n v="338999.66"/>
    <n v="338999.66"/>
    <s v="1-6-65-01"/>
    <s v="3-1-45-06"/>
    <n v="338999.66"/>
    <n v="0"/>
    <x v="1208"/>
    <d v="1997-12-31T00:00:00"/>
    <x v="6"/>
  </r>
  <r>
    <n v="222"/>
    <s v="3.1 MUEBLES Y ENSERES"/>
    <n v="1028"/>
    <s v="BIBLIOTECA"/>
    <n v="3935"/>
    <s v="USADO"/>
    <m/>
    <s v="BIBLIOTECA DE 125 X 128 X 40 C"/>
    <s v="MS"/>
    <n v="6283"/>
    <m/>
    <s v="DE"/>
    <n v="453591.07"/>
    <n v="453591.07"/>
    <s v="1-6-65-01"/>
    <s v="3-1-45-06"/>
    <n v="453591.07"/>
    <n v="0"/>
    <x v="1209"/>
    <d v="1997-12-31T00:00:00"/>
    <x v="6"/>
  </r>
  <r>
    <n v="222"/>
    <s v="3.1 MUEBLES Y ENSERES"/>
    <n v="1233"/>
    <s v="SILLA"/>
    <n v="3936"/>
    <s v="INSERVIBLE"/>
    <m/>
    <s v="SILLA GIRATORIA GERENTE NEUMAT"/>
    <s v="ICA"/>
    <n v="6284"/>
    <m/>
    <s v="DE"/>
    <n v="939013.14"/>
    <n v="939013.14"/>
    <s v="1-6-37-09-001"/>
    <s v="3-1-45-06"/>
    <n v="939013.14"/>
    <n v="0"/>
    <x v="1210"/>
    <d v="1997-12-31T00:00:00"/>
    <x v="6"/>
  </r>
  <r>
    <n v="246"/>
    <s v="1.4.4. EQUIPO DE MUSICA"/>
    <n v="1674"/>
    <s v="ATRIL"/>
    <n v="3937"/>
    <s v="USADO"/>
    <m/>
    <s v="ATRIL METALICO PARA DIRECTOR R"/>
    <s v="EF KB300A"/>
    <n v="6287"/>
    <s v="KB300A"/>
    <s v="DE"/>
    <n v="400501.01"/>
    <n v="400501.01"/>
    <s v="1-6-55-05"/>
    <s v="3-1-45-06"/>
    <n v="400501.01"/>
    <n v="0"/>
    <x v="1211"/>
    <d v="1979-12-28T00:00:00"/>
    <x v="1"/>
  </r>
  <r>
    <n v="246"/>
    <s v="1.4.4. EQUIPO DE MUSICA"/>
    <n v="1674"/>
    <s v="ATRIL"/>
    <n v="3938"/>
    <s v="USADO"/>
    <m/>
    <s v="ATRIL PARA DIRECTOR HALMITON K"/>
    <s v="X-300 A METALICO"/>
    <n v="6288"/>
    <m/>
    <s v="CC"/>
    <n v="310794.42"/>
    <n v="310794.42"/>
    <s v="5-1-11-15-008"/>
    <s v="5-1-11-14-001"/>
    <n v="0"/>
    <n v="0"/>
    <x v="1212"/>
    <d v="1979-12-28T00:00:00"/>
    <x v="1"/>
  </r>
  <r>
    <n v="246"/>
    <s v="1.4.4. EQUIPO DE MUSICA"/>
    <n v="1674"/>
    <s v="ATRIL"/>
    <n v="3939"/>
    <s v="INSERVIBLE"/>
    <m/>
    <s v="ATRIL GRADUABLE"/>
    <m/>
    <n v="6289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40"/>
    <s v="INSERVIBLE"/>
    <m/>
    <s v="ATRIL GRADUABLE"/>
    <m/>
    <n v="6290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41"/>
    <s v="INSERVIBLE"/>
    <m/>
    <s v="ATRIL GRADUABLE"/>
    <m/>
    <n v="6291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42"/>
    <s v="INSERVIBLE"/>
    <m/>
    <s v="ATRIL GRADUABLE"/>
    <m/>
    <n v="6292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43"/>
    <s v="INSERVIBLE"/>
    <m/>
    <s v="ATRIL GRADUABLE"/>
    <m/>
    <n v="6293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44"/>
    <s v="INSERVIBLE"/>
    <m/>
    <s v="ATRIL GRADUABLE"/>
    <m/>
    <n v="6294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45"/>
    <s v="INSERVIBLE"/>
    <m/>
    <s v="ATRIL GRADUABLE"/>
    <m/>
    <n v="6295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46"/>
    <s v="INSERVIBLE"/>
    <m/>
    <s v="ATRIL GRADUABLE"/>
    <m/>
    <n v="6296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47"/>
    <s v="INSERVIBLE"/>
    <m/>
    <s v="ATRIL GRADUABLE"/>
    <m/>
    <n v="6297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48"/>
    <s v="INSERVIBLE"/>
    <m/>
    <s v="ATRIL GRADUABLE"/>
    <m/>
    <n v="6298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49"/>
    <s v="INSERVIBLE"/>
    <m/>
    <s v="ATRIL GRADUABLE"/>
    <m/>
    <n v="6299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50"/>
    <s v="INSERVIBLE"/>
    <m/>
    <s v="ATRIL GRADUABLE"/>
    <m/>
    <n v="6300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51"/>
    <s v="INSERVIBLE"/>
    <m/>
    <s v="ATRIL GRADUABLE CROMADO EN TUB"/>
    <s v="O DE 1/2 X 1 LAM NEGRA"/>
    <n v="6301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52"/>
    <s v="INSERVIBLE"/>
    <m/>
    <s v="ATRIL GRADUABLE CROMADO EN TUB"/>
    <s v="O DE 1/2 X 1 LAM NEGRA"/>
    <n v="6302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53"/>
    <s v="INSERVIBLE"/>
    <m/>
    <s v="ATRIL GRADUABLE CROMADO EN TUB"/>
    <s v="O DE 1/2 X 1 LAM NEGRA"/>
    <n v="6303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54"/>
    <s v="INSERVIBLE"/>
    <m/>
    <s v="ATRIL GRADUABLE CROMADO EN TUB"/>
    <s v="O DE 1/2 X 1 LAM NEGRA"/>
    <n v="6304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55"/>
    <s v="INSERVIBLE"/>
    <m/>
    <s v="ATRIL GRADUABLE CROMADO EN TUB"/>
    <s v="O DE 1/2 X 1 LAM NEGRA"/>
    <n v="6305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56"/>
    <s v="INSERVIBLE"/>
    <m/>
    <s v="ATRIL GRADUABLE CROMADO EN TUB"/>
    <s v="O DE 1/2 X 1 LAM NEGRA"/>
    <n v="6306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57"/>
    <s v="USADO"/>
    <m/>
    <s v="ATRIL GRADUABLE CROMADO EN TUB"/>
    <s v="O DE 1/2 X 1 LAM NEGRA"/>
    <n v="6307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58"/>
    <s v="USADO"/>
    <m/>
    <s v="ATRIL GRADUABLE CROMADO EN TUB"/>
    <s v="O DE 1/2 X 1 LAM NEGRA"/>
    <n v="6308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59"/>
    <s v="USADO"/>
    <m/>
    <s v="ATRIL GRADUABLE CROMADO EN TUB"/>
    <s v="O DE 1/2 X 1 LAM NEGRA"/>
    <n v="6309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60"/>
    <s v="USADO"/>
    <m/>
    <s v="ATRIL GRADUABLE CROMADO EN TUB"/>
    <s v="O DE 1/2 X 1 LAM NEGRA"/>
    <n v="6310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61"/>
    <s v="USADO"/>
    <m/>
    <s v="ATRIL GRADUABLE CROMADO EN TUB"/>
    <s v="O DE 1/2 X 1 LAM NEGRA"/>
    <n v="6311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62"/>
    <s v="USADO"/>
    <m/>
    <s v="ATRIL GRADUABLE CROMADO EN TUB"/>
    <s v="O DE 1/2 X 1 LAM NEGRA"/>
    <n v="6312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63"/>
    <s v="USADO"/>
    <m/>
    <s v="ATRIL GRADUABLE CROMADO EN TUB"/>
    <s v="O DE 1/2 X 1 LAM NEGRA"/>
    <n v="6313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64"/>
    <s v="USADO"/>
    <m/>
    <s v="ATRIL GRADUABLE CROMADO EN TUB"/>
    <s v="O DE 1/2 X 1 LAM NEGRA"/>
    <n v="6314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65"/>
    <s v="USADO"/>
    <m/>
    <s v="ATRIL GRADUABLE CROMADO EN TUB"/>
    <s v="O DE 1/2 X 1 LAM NEGRA"/>
    <n v="6315"/>
    <m/>
    <s v="CC"/>
    <n v="86086.47"/>
    <n v="86086.47"/>
    <s v="5-1-11-15-008"/>
    <s v="5-1-11-14-001"/>
    <n v="0"/>
    <n v="0"/>
    <x v="1213"/>
    <d v="1979-12-28T00:00:00"/>
    <x v="1"/>
  </r>
  <r>
    <n v="246"/>
    <s v="1.4.4. EQUIPO DE MUSICA"/>
    <n v="1674"/>
    <s v="ATRIL"/>
    <n v="3966"/>
    <s v="INSERVIBLE"/>
    <m/>
    <s v="ATRIL MET┴LICO DESARMABLE"/>
    <m/>
    <n v="6316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67"/>
    <s v="USADO"/>
    <m/>
    <s v="ATRIL MET┴LICO DESARMABLE"/>
    <m/>
    <n v="6317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68"/>
    <s v="USADO"/>
    <m/>
    <s v="ATRIL MET┴LICO DESARMABLE"/>
    <m/>
    <n v="6318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69"/>
    <s v="USADO"/>
    <m/>
    <s v="ATRIL MET┴LICO DESARMABLE"/>
    <m/>
    <n v="6319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70"/>
    <s v="USADO"/>
    <m/>
    <s v="ATRIL MET┴LICO DESARMABLE"/>
    <m/>
    <n v="6320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71"/>
    <s v="USADO"/>
    <m/>
    <s v="ATRIL MET┴LICO DESARMABLE"/>
    <m/>
    <n v="6321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72"/>
    <s v="INSERVIBLE"/>
    <m/>
    <s v="ATRIL MET┴LICO DESARMABLE"/>
    <m/>
    <n v="6322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73"/>
    <s v="USADO"/>
    <m/>
    <s v="ATRIL MET┴LICO DESARMABLE"/>
    <m/>
    <n v="6323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74"/>
    <s v="USADO"/>
    <m/>
    <s v="ATRIL MET┴LICO DESARMABLE"/>
    <m/>
    <n v="6324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75"/>
    <s v="USADO"/>
    <m/>
    <s v="ATRIL MET┴LICO DESARMABLE"/>
    <m/>
    <n v="6325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76"/>
    <s v="USADO"/>
    <m/>
    <s v="ATRIL MET┴LICO DESARMABLE"/>
    <m/>
    <n v="6326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77"/>
    <s v="USADO"/>
    <m/>
    <s v="ATRIL MET┴LICO DESARMABLE"/>
    <m/>
    <n v="6327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78"/>
    <s v="USADO"/>
    <m/>
    <s v="ATRIL MET┴LICO DESARMABLE"/>
    <m/>
    <n v="6328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79"/>
    <s v="INSERVIBLE"/>
    <m/>
    <s v="ATRIL MET┴LICO DESARMABLE"/>
    <m/>
    <n v="6329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80"/>
    <s v="USADO"/>
    <m/>
    <s v="ATRIL MET┴LICO DESARMABLE"/>
    <m/>
    <n v="6330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81"/>
    <s v="INSERVIBLE"/>
    <m/>
    <s v="ATRIL MET┴LICO DESARMABLE"/>
    <m/>
    <n v="6331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82"/>
    <s v="USADO"/>
    <m/>
    <s v="ATRIL MET┴LICO DESARMABLE"/>
    <m/>
    <n v="6332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83"/>
    <s v="USADO"/>
    <m/>
    <s v="ATRIL MET┴LICO DESARMABLE"/>
    <m/>
    <n v="6333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84"/>
    <s v="USADO"/>
    <m/>
    <s v="ATRIL MET┴LICO DESARMABLE"/>
    <m/>
    <n v="6334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85"/>
    <s v="USADO"/>
    <m/>
    <s v="ATRIL MET┴LICO DESARMABLE"/>
    <m/>
    <n v="6335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86"/>
    <s v="USADO"/>
    <m/>
    <s v="ATRIL MET┴LICO DESARMABLE"/>
    <m/>
    <n v="6336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87"/>
    <s v="INSERVIBLE"/>
    <m/>
    <s v="ATRIL MET┴LICO DESARMABLE"/>
    <m/>
    <n v="6337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88"/>
    <s v="INSERVIBLE"/>
    <m/>
    <s v="ATRIL MET┴LICO DESARMABLE"/>
    <m/>
    <n v="6338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89"/>
    <s v="INSERVIBLE"/>
    <m/>
    <s v="ATRIL MET┴LICO DESARMABLE"/>
    <m/>
    <n v="6339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90"/>
    <s v="INSERVIBLE"/>
    <m/>
    <s v="ATRIL MET┴LICO DESARMABLE"/>
    <m/>
    <n v="6340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91"/>
    <s v="INSERVIBLE"/>
    <m/>
    <s v="ATRIL MET┴LICO DESARMABLE"/>
    <m/>
    <n v="6341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92"/>
    <s v="INSERVIBLE"/>
    <m/>
    <s v="ATRIL MET┴LICO DESARMABLE"/>
    <m/>
    <n v="6342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93"/>
    <s v="INSERVIBLE"/>
    <m/>
    <s v="ATRIL MET┴LICO DESARMABLE"/>
    <m/>
    <n v="6343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94"/>
    <s v="INSERVIBLE"/>
    <m/>
    <s v="ATRIL MET┴LICO DESARMABLE"/>
    <m/>
    <n v="6344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95"/>
    <s v="INSERVIBLE"/>
    <m/>
    <s v="ATRIL MET┴LICO DESARMABLE"/>
    <m/>
    <n v="6345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96"/>
    <s v="INSERVIBLE"/>
    <m/>
    <s v="ATRIL MET┴LICO DESARMABLE"/>
    <m/>
    <n v="6346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97"/>
    <s v="INSERVIBLE"/>
    <m/>
    <s v="ATRIL MET┴LICO DESARMABLE"/>
    <m/>
    <n v="6347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98"/>
    <s v="INSERVIBLE"/>
    <m/>
    <s v="ATRIL MET┴LICO DESARMABLE"/>
    <m/>
    <n v="6348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3999"/>
    <s v="INSERVIBLE"/>
    <m/>
    <s v="ATRIL MET┴LICO DESARMABLE"/>
    <m/>
    <n v="6349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00"/>
    <s v="INSERVIBLE"/>
    <m/>
    <s v="ATRIL MET┴LICO DESARMABLE"/>
    <m/>
    <n v="6350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01"/>
    <s v="INSERVIBLE"/>
    <m/>
    <s v="ATRIL MET┴LICO DESARMABLE"/>
    <m/>
    <n v="6351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02"/>
    <s v="INSERVIBLE"/>
    <m/>
    <s v="ATRIL MET┴LICO DESARMABLE"/>
    <m/>
    <n v="6352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03"/>
    <s v="INSERVIBLE"/>
    <m/>
    <s v="ATRIL MET┴LICO DESARMABLE"/>
    <m/>
    <n v="6353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04"/>
    <s v="INSERVIBLE"/>
    <m/>
    <s v="ATRIL MET┴LICO DESARMABLE"/>
    <m/>
    <n v="6354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05"/>
    <s v="INSERVIBLE"/>
    <m/>
    <s v="ATRIL MET┴LICO DESARMABLE"/>
    <m/>
    <n v="6355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06"/>
    <s v="INSERVIBLE"/>
    <m/>
    <s v="ATRIL MET┴LICO DESARMABLE"/>
    <m/>
    <n v="6356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07"/>
    <s v="INSERVIBLE"/>
    <m/>
    <s v="ATRIL MET┴LICO DESARMABLE"/>
    <m/>
    <n v="6357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08"/>
    <s v="INSERVIBLE"/>
    <m/>
    <s v="ATRIL MET┴LICO DESARMABLE"/>
    <m/>
    <n v="6358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09"/>
    <s v="INSERVIBLE"/>
    <m/>
    <s v="ATRIL MET┴LICO DESARMABLE"/>
    <m/>
    <n v="6359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10"/>
    <s v="INSERVIBLE"/>
    <m/>
    <s v="ATRIL MET┴LICO DESARMABLE"/>
    <m/>
    <n v="6360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11"/>
    <s v="INSERVIBLE"/>
    <m/>
    <s v="ATRIL MET┴LICO DESARMABLE"/>
    <m/>
    <n v="6361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12"/>
    <s v="INSERVIBLE"/>
    <m/>
    <s v="ATRIL MET┴LICO DESARMABLE"/>
    <m/>
    <n v="6362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13"/>
    <s v="INSERVIBLE"/>
    <m/>
    <s v="ATRIL MET┴LICO DESARMABLE"/>
    <m/>
    <n v="6363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14"/>
    <s v="INSERVIBLE"/>
    <m/>
    <s v="ATRIL MET┴LICO DESARMABLE"/>
    <m/>
    <n v="6364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15"/>
    <s v="INSERVIBLE"/>
    <m/>
    <s v="ATRIL MET┴LICO DESARMABLE"/>
    <m/>
    <n v="6365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16"/>
    <s v="INSERVIBLE"/>
    <m/>
    <s v="ATRIL MET┴LICO DESARMABLE"/>
    <m/>
    <n v="6366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17"/>
    <s v="INSERVIBLE"/>
    <m/>
    <s v="ATRIL MET┴LICO DESARMABLE"/>
    <m/>
    <n v="6367"/>
    <m/>
    <s v="CC"/>
    <n v="37524.910000000003"/>
    <n v="37524.910000000003"/>
    <s v="5-1-11-15-008"/>
    <s v="5-1-11-14-001"/>
    <n v="0"/>
    <n v="0"/>
    <x v="1214"/>
    <d v="1988-04-21T00:00:00"/>
    <x v="1"/>
  </r>
  <r>
    <n v="246"/>
    <s v="1.4.4. EQUIPO DE MUSICA"/>
    <n v="1674"/>
    <s v="ATRIL"/>
    <n v="4018"/>
    <s v="INSERVIBLE"/>
    <m/>
    <s v="ATRIL MODELO CMS 2"/>
    <m/>
    <n v="6368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19"/>
    <s v="INSERVIBLE"/>
    <m/>
    <s v="ATRIL MODELO CMS 2"/>
    <m/>
    <n v="6369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20"/>
    <s v="USADO"/>
    <m/>
    <s v="ATRIL MODELO CMS 2"/>
    <m/>
    <n v="6371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21"/>
    <s v="USADO"/>
    <m/>
    <s v="ATRIL MODELO CMS 2"/>
    <m/>
    <n v="6372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22"/>
    <s v="USADO"/>
    <m/>
    <s v="ATRIL MODELO CMS 2"/>
    <m/>
    <n v="6373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23"/>
    <s v="USADO"/>
    <m/>
    <s v="ATRIL MODELO CMS 2"/>
    <m/>
    <n v="6374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24"/>
    <s v="USADO"/>
    <m/>
    <s v="ATRIL MODELO CMS 2"/>
    <m/>
    <n v="6375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25"/>
    <s v="USADO"/>
    <m/>
    <s v="ATRIL MODELO CMS 2"/>
    <m/>
    <n v="6376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26"/>
    <s v="USADO"/>
    <m/>
    <s v="ATRIL MODELO CMS 2"/>
    <m/>
    <n v="6377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27"/>
    <s v="USADO"/>
    <m/>
    <s v="ATRIL MODELO CMS 2"/>
    <m/>
    <n v="6379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28"/>
    <s v="USADO"/>
    <m/>
    <s v="ATRIL MODELO CMS 2"/>
    <m/>
    <n v="6380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29"/>
    <s v="USADO"/>
    <m/>
    <s v="ATRIL MODELO CMS 2"/>
    <m/>
    <n v="6381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30"/>
    <s v="USADO"/>
    <m/>
    <s v="ATRIL MODELO CMS 2"/>
    <m/>
    <n v="6382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31"/>
    <s v="USADO"/>
    <m/>
    <s v="ATRIL MODELO CMS 2"/>
    <m/>
    <n v="6384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32"/>
    <s v="USADO"/>
    <m/>
    <s v="ATRIL MODELO CMS 2"/>
    <m/>
    <n v="6386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33"/>
    <s v="USADO"/>
    <m/>
    <s v="ATRIL MODELO CMS 2"/>
    <m/>
    <n v="6387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34"/>
    <s v="USADO"/>
    <m/>
    <s v="ATRIL MODELO CMS 2"/>
    <m/>
    <n v="6388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35"/>
    <s v="USADO"/>
    <m/>
    <s v="ATRIL MODELO CMS 2"/>
    <m/>
    <n v="6389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36"/>
    <s v="USADO"/>
    <m/>
    <s v="ATRIL MODELO CMS 2"/>
    <m/>
    <n v="6390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37"/>
    <s v="USADO"/>
    <m/>
    <s v="ATRIL MODELO CMS 2"/>
    <m/>
    <n v="6391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38"/>
    <s v="USADO"/>
    <m/>
    <s v="ATRIL MODELO CMS 2"/>
    <m/>
    <n v="6392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39"/>
    <s v="USADO"/>
    <m/>
    <s v="ATRIL MODELO CMS 2"/>
    <m/>
    <n v="6393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40"/>
    <s v="USADO"/>
    <m/>
    <s v="ATRIL MODELO CMS 2"/>
    <m/>
    <n v="6395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41"/>
    <s v="USADO"/>
    <m/>
    <s v="ATRIL MODELO CMS 2"/>
    <m/>
    <n v="6396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42"/>
    <s v="USADO"/>
    <m/>
    <s v="ATRIL MODELO CMS 2"/>
    <m/>
    <n v="6397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43"/>
    <s v="USADO"/>
    <m/>
    <s v="ATRIL MODELO CMS 2"/>
    <m/>
    <n v="6398"/>
    <m/>
    <s v="CC"/>
    <n v="21632.080000000002"/>
    <n v="21632.080000000002"/>
    <s v="5-1-11-15-008"/>
    <s v="5-1-11-14-001"/>
    <n v="0"/>
    <n v="0"/>
    <x v="1215"/>
    <d v="1987-11-06T00:00:00"/>
    <x v="1"/>
  </r>
  <r>
    <n v="246"/>
    <s v="1.4.4. EQUIPO DE MUSICA"/>
    <n v="1674"/>
    <s v="ATRIL"/>
    <n v="4044"/>
    <s v="USADO"/>
    <m/>
    <s v="ATRIL MODELO CMS 2"/>
    <m/>
    <n v="6399"/>
    <m/>
    <s v="CC"/>
    <n v="21632.080000000002"/>
    <n v="21632.080000000002"/>
    <s v="5-1-11-15-008"/>
    <s v="5-1-11-14-001"/>
    <n v="0"/>
    <n v="0"/>
    <x v="1215"/>
    <d v="1987-11-06T00:00:00"/>
    <x v="1"/>
  </r>
  <r>
    <n v="243"/>
    <s v="1.4.2. PERCUSION"/>
    <n v="1625"/>
    <s v="PIANO"/>
    <n v="4045"/>
    <s v="USADO"/>
    <m/>
    <s v="PIANO DE COLA KAWAI KG 7 MODEL"/>
    <s v="O D NO 1261459 P"/>
    <n v="6400"/>
    <s v="1261459 P"/>
    <s v="DE"/>
    <n v="4856162.7300000004"/>
    <n v="4856162.7300000004"/>
    <s v="1-6-55-05"/>
    <s v="1-6-55-05"/>
    <n v="4856162.7300000004"/>
    <n v="4713850.4540907266"/>
    <x v="1216"/>
    <d v="1984-11-24T00:00:00"/>
    <x v="2"/>
  </r>
  <r>
    <n v="243"/>
    <s v="1.4.2. PERCUSION"/>
    <n v="1625"/>
    <s v="PIANO"/>
    <n v="4046"/>
    <s v="USADO"/>
    <m/>
    <s v="PIANO VERTICAL NEER COLOR CAOB"/>
    <s v="A"/>
    <n v="6401"/>
    <m/>
    <s v="CC"/>
    <n v="271007.34000000003"/>
    <n v="271007.34000000003"/>
    <s v="5-1-11-15-008"/>
    <s v="5-1-11-14-001"/>
    <n v="0"/>
    <n v="0"/>
    <x v="1217"/>
    <d v="1995-12-28T00:00:00"/>
    <x v="2"/>
  </r>
  <r>
    <n v="243"/>
    <s v="1.4.2. PERCUSION"/>
    <n v="1625"/>
    <s v="PIANO"/>
    <n v="4047"/>
    <s v="USADO"/>
    <m/>
    <s v="PIANO VERTICAL PROFESIONAL MOD"/>
    <s v="ELO 704 KAMAI"/>
    <n v="6402"/>
    <m/>
    <s v="DE"/>
    <n v="579327.4"/>
    <n v="579327.4"/>
    <s v="1-6-55-05"/>
    <s v="3-1-45-06"/>
    <n v="579327.4"/>
    <n v="0"/>
    <x v="1218"/>
    <d v="1995-12-28T00:00:00"/>
    <x v="2"/>
  </r>
  <r>
    <n v="246"/>
    <s v="1.4.4. EQUIPO DE MUSICA"/>
    <n v="1641"/>
    <s v="CARRO"/>
    <n v="4048"/>
    <s v="USADO"/>
    <m/>
    <s v="CARRO TRANSPORTIN SILLA STACK"/>
    <m/>
    <n v="6409"/>
    <m/>
    <s v="CC"/>
    <n v="283695.24"/>
    <n v="283695.24"/>
    <s v="5-1-11-15-008"/>
    <s v="5-1-11-14-001"/>
    <n v="0"/>
    <n v="0"/>
    <x v="1219"/>
    <d v="1995-12-29T00:00:00"/>
    <x v="1"/>
  </r>
  <r>
    <n v="246"/>
    <s v="1.4.4. EQUIPO DE MUSICA"/>
    <n v="1641"/>
    <s v="CARRO"/>
    <n v="4049"/>
    <s v="USADO"/>
    <m/>
    <s v="CARRO TRANSPORTIN SILLA STACK"/>
    <m/>
    <n v="6410"/>
    <m/>
    <s v="CC"/>
    <n v="283695.24"/>
    <n v="283695.24"/>
    <s v="5-1-11-15-008"/>
    <s v="5-1-11-14-001"/>
    <n v="0"/>
    <n v="0"/>
    <x v="1219"/>
    <d v="1995-12-29T00:00:00"/>
    <x v="1"/>
  </r>
  <r>
    <n v="246"/>
    <s v="1.4.4. EQUIPO DE MUSICA"/>
    <n v="1641"/>
    <s v="CARRO"/>
    <n v="4050"/>
    <s v="USADO"/>
    <m/>
    <s v="CARRO TRANSPORTIN SILLA STACK"/>
    <m/>
    <n v="6411"/>
    <m/>
    <s v="CC"/>
    <n v="283695.24"/>
    <n v="283695.24"/>
    <s v="5-1-11-15-008"/>
    <s v="5-1-11-14-001"/>
    <n v="0"/>
    <n v="0"/>
    <x v="1219"/>
    <d v="1995-12-29T00:00:00"/>
    <x v="1"/>
  </r>
  <r>
    <n v="246"/>
    <s v="1.4.4. EQUIPO DE MUSICA"/>
    <n v="1641"/>
    <s v="CARRO"/>
    <n v="4051"/>
    <s v="USADO"/>
    <m/>
    <s v="CARRO TRANSPORTIN SILLA STACK"/>
    <m/>
    <n v="6412"/>
    <m/>
    <s v="CC"/>
    <n v="283695.24"/>
    <n v="283695.24"/>
    <s v="5-1-11-15-008"/>
    <s v="5-1-11-14-001"/>
    <n v="0"/>
    <n v="0"/>
    <x v="1219"/>
    <d v="1995-12-29T00:00:00"/>
    <x v="1"/>
  </r>
  <r>
    <n v="246"/>
    <s v="1.4.4. EQUIPO DE MUSICA"/>
    <n v="1641"/>
    <s v="CARRO"/>
    <n v="4052"/>
    <s v="USADO"/>
    <m/>
    <s v="CARRO TRANSPORTIN SILLA STACK"/>
    <m/>
    <n v="6413"/>
    <m/>
    <s v="CC"/>
    <n v="283695.24"/>
    <n v="283695.24"/>
    <s v="5-1-11-15-008"/>
    <s v="5-1-11-14-001"/>
    <n v="0"/>
    <n v="0"/>
    <x v="1219"/>
    <d v="1995-12-29T00:00:00"/>
    <x v="1"/>
  </r>
  <r>
    <n v="222"/>
    <s v="3.1 MUEBLES Y ENSERES"/>
    <n v="1176"/>
    <s v="MUEBLE"/>
    <n v="4053"/>
    <s v="USADO"/>
    <m/>
    <s v="MUEBLE PARA CONTRABAJO 21X0.55"/>
    <s v="X0.80EN TRIPLEX"/>
    <n v="6414"/>
    <m/>
    <s v="DE"/>
    <n v="858657.84"/>
    <n v="858657.84"/>
    <s v="1-6-65-01"/>
    <s v="3-1-45-06"/>
    <n v="858657.84"/>
    <n v="0"/>
    <x v="1220"/>
    <d v="1991-05-02T00:00:00"/>
    <x v="6"/>
  </r>
  <r>
    <n v="246"/>
    <s v="1.4.4. EQUIPO DE MUSICA"/>
    <n v="1674"/>
    <s v="ATRIL"/>
    <n v="4054"/>
    <s v="USADO"/>
    <m/>
    <s v="PODIUM PARA DIRECTOR ¿WEENGER¿"/>
    <s v="CON SILLA"/>
    <n v="6415"/>
    <m/>
    <s v="DE"/>
    <n v="5184471.97"/>
    <n v="5184471.97"/>
    <s v="1-6-55-05"/>
    <s v="1-6-55-05"/>
    <n v="5184471.97"/>
    <n v="4951598.1982734427"/>
    <x v="1221"/>
    <d v="1996-10-01T00:00:00"/>
    <x v="1"/>
  </r>
  <r>
    <n v="222"/>
    <s v="3.1 MUEBLES Y ENSERES"/>
    <n v="1233"/>
    <s v="SILLA"/>
    <n v="4055"/>
    <s v="USADO"/>
    <m/>
    <s v="SILLA STACK APILABLE, SIN BRAZ"/>
    <s v="OS TAPIZADA EN PAÐO"/>
    <n v="655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56"/>
    <s v="USADO"/>
    <m/>
    <s v="SILLA STACK APILABLE, SIN BRAZ"/>
    <s v="OS TAPIZADA EN PAÐO"/>
    <n v="655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57"/>
    <s v="USADO"/>
    <m/>
    <s v="SILLA STACK APILABLE, SIN BRAZ"/>
    <s v="OS TAPIZADA EN PAÐO"/>
    <n v="655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58"/>
    <s v="USADO"/>
    <m/>
    <s v="SILLA STACK APILABLE, SIN BRAZ"/>
    <s v="OS TAPIZADA EN PAÐO"/>
    <n v="655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59"/>
    <s v="USADO"/>
    <m/>
    <s v="SILLA STACK APILABLE, SIN BRAZ"/>
    <s v="OS TAPIZADA EN PAÐO"/>
    <n v="655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60"/>
    <s v="USADO"/>
    <m/>
    <s v="SILLA STACK APILABLE, SIN BRAZ"/>
    <s v="OS TAPIZADA EN PAÐO"/>
    <n v="655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61"/>
    <s v="USADO"/>
    <m/>
    <s v="SILLA STACK APILABLE, SIN BRAZ"/>
    <s v="OS TAPIZADA EN PAÐO"/>
    <n v="655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62"/>
    <s v="USADO"/>
    <m/>
    <s v="SILLA STACK APILABLE, SIN BRAZ"/>
    <s v="OS TAPIZADA EN PAÐO"/>
    <n v="655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63"/>
    <s v="USADO"/>
    <m/>
    <s v="SILLA STACK APILABLE, SIN BRAZ"/>
    <s v="OS TAPIZADA EN PAÐO"/>
    <n v="656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64"/>
    <s v="USADO"/>
    <m/>
    <s v="SILLA STACK APILABLE, SIN BRAZ"/>
    <s v="OS TAPIZADA EN PAÐO"/>
    <n v="656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65"/>
    <s v="USADO"/>
    <m/>
    <s v="SILLA STACK APILABLE, SIN BRAZ"/>
    <s v="OS TAPIZADA EN PAÐO"/>
    <n v="656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66"/>
    <s v="USADO"/>
    <m/>
    <s v="SILLA STACK APILABLE, SIN BRAZ"/>
    <s v="OS TAPIZADA EN PAÐO"/>
    <n v="656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67"/>
    <s v="USADO"/>
    <m/>
    <s v="SILLA STACK APILABLE, SIN BRAZ"/>
    <s v="OS TAPIZADA EN PAÐO"/>
    <n v="656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68"/>
    <s v="USADO"/>
    <m/>
    <s v="SILLA STACK APILABLE, SIN BRAZ"/>
    <s v="OS TAPIZADA EN PAÐO"/>
    <n v="656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69"/>
    <s v="USADO"/>
    <m/>
    <s v="SILLA STACK APILABLE, SIN BRAZ"/>
    <s v="OS TAPIZADA EN PAÐO"/>
    <n v="656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70"/>
    <s v="USADO"/>
    <m/>
    <s v="SILLA STACK APILABLE, SIN BRAZ"/>
    <s v="OS TAPIZADA EN PAÐO"/>
    <n v="656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71"/>
    <s v="USADO"/>
    <m/>
    <s v="SILLA STACK APILABLE, SIN BRAZ"/>
    <s v="OS TAPIZADA EN PAÐO"/>
    <n v="656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72"/>
    <s v="USADO"/>
    <m/>
    <s v="SILLA STACK APILABLE, SIN BRAZ"/>
    <s v="OS TAPIZADA EN PAÐO"/>
    <n v="656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73"/>
    <s v="USADO"/>
    <m/>
    <s v="SILLA STACK APILABLE, SIN BRAZ"/>
    <s v="OS TAPIZADA EN PAÐO"/>
    <n v="657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74"/>
    <s v="USADO"/>
    <m/>
    <s v="SILLA STACK APILABLE, SIN BRAZ"/>
    <s v="OS TAPIZADA EN PAÐO"/>
    <n v="657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75"/>
    <s v="USADO"/>
    <m/>
    <s v="SILLA STACK APILABLE, SIN BRAZ"/>
    <s v="OS TAPIZADA EN PAÐO"/>
    <n v="657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76"/>
    <s v="USADO"/>
    <m/>
    <s v="SILLA STACK APILABLE, SIN BRAZ"/>
    <s v="OS TAPIZADA EN PAÐO"/>
    <n v="657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77"/>
    <s v="USADO"/>
    <m/>
    <s v="SILLA STACK APILABLE, SIN BRAZ"/>
    <s v="OS TAPIZADA EN PAÐO"/>
    <n v="657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78"/>
    <s v="USADO"/>
    <m/>
    <s v="SILLA STACK APILABLE, SIN BRAZ"/>
    <s v="OS TAPIZADA EN PAÐO"/>
    <n v="657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79"/>
    <s v="USADO"/>
    <m/>
    <s v="SILLA STACK APILABLE, SIN BRAZ"/>
    <s v="OS TAPIZADA EN PAÐO"/>
    <n v="657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80"/>
    <s v="USADO"/>
    <m/>
    <s v="SILLA STACK APILABLE, SIN BRAZ"/>
    <s v="OS TAPIZADA EN PAÐO"/>
    <n v="657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81"/>
    <s v="USADO"/>
    <m/>
    <s v="SILLA STACK APILABLE, SIN BRAZ"/>
    <s v="OS TAPIZADA EN PAÐO"/>
    <n v="657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82"/>
    <s v="USADO"/>
    <m/>
    <s v="SILLA STACK APILABLE, SIN BRAZ"/>
    <s v="OS TAPIZADA EN PAÐO"/>
    <n v="657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83"/>
    <s v="INSERVIBLE"/>
    <m/>
    <s v="SILLA STACK APILABLE, SIN BRAZ"/>
    <s v="OS TAPIZADA EN PAÐO"/>
    <n v="658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84"/>
    <s v="INSERVIBLE"/>
    <m/>
    <s v="SILLA STACK APILABLE, SIN BRAZ"/>
    <s v="OS TAPIZADA EN PAÐO"/>
    <n v="658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85"/>
    <s v="INSERVIBLE"/>
    <m/>
    <s v="SILLA STACK APILABLE, SIN BRAZ"/>
    <s v="OS TAPIZADA EN PAÐO"/>
    <n v="658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86"/>
    <s v="INSERVIBLE"/>
    <m/>
    <s v="SILLA STACK APILABLE, SIN BRAZ"/>
    <s v="OS TAPIZADA EN PAÐO"/>
    <n v="658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87"/>
    <s v="INSERVIBLE"/>
    <m/>
    <s v="SILLA STACK APILABLE, SIN BRAZ"/>
    <s v="OS TAPIZADA EN PAÐO"/>
    <n v="658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88"/>
    <s v="INSERVIBLE"/>
    <m/>
    <s v="SILLA STACK APILABLE, SIN BRAZ"/>
    <s v="OS TAPIZADA EN PAÐO"/>
    <n v="658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89"/>
    <s v="INSERVIBLE"/>
    <m/>
    <s v="SILLA STACK APILABLE, SIN BRAZ"/>
    <s v="OS TAPIZADA EN PAÐO"/>
    <n v="658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90"/>
    <s v="INSERVIBLE"/>
    <m/>
    <s v="SILLA STACK APILABLE, SIN BRAZ"/>
    <s v="OS TAPIZADA EN PAÐO"/>
    <n v="658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91"/>
    <s v="INSERVIBLE"/>
    <m/>
    <s v="SILLA STACK APILABLE, SIN BRAZ"/>
    <s v="OS TAPIZADA EN PAÐO"/>
    <n v="658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92"/>
    <s v="INSERVIBLE"/>
    <m/>
    <s v="SILLA STACK APILABLE, SIN BRAZ"/>
    <s v="OS TAPIZADA EN PAÐO"/>
    <n v="658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93"/>
    <s v="INSERVIBLE"/>
    <m/>
    <s v="SILLA STACK APILABLE, SIN BRAZ"/>
    <s v="OS TAPIZADA EN PAÐO"/>
    <n v="659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94"/>
    <s v="INSERVIBLE"/>
    <m/>
    <s v="SILLA STACK APILABLE, SIN BRAZ"/>
    <s v="OS TAPIZADA EN PAÐO"/>
    <n v="659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95"/>
    <s v="INSERVIBLE"/>
    <m/>
    <s v="SILLA STACK APILABLE, SIN BRAZ"/>
    <s v="OS TAPIZADA EN PAÐO"/>
    <n v="659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96"/>
    <s v="INSERVIBLE"/>
    <m/>
    <s v="SILLA STACK APILABLE, SIN BRAZ"/>
    <s v="OS TAPIZADA EN PAÐO"/>
    <n v="659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97"/>
    <s v="INSERVIBLE"/>
    <m/>
    <s v="SILLA STACK APILABLE, SIN BRAZ"/>
    <s v="OS TAPIZADA EN PAÐO"/>
    <n v="659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98"/>
    <s v="INSERVIBLE"/>
    <m/>
    <s v="SILLA STACK APILABLE, SIN BRAZ"/>
    <s v="OS TAPIZADA EN PAÐO"/>
    <n v="659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099"/>
    <s v="INSERVIBLE"/>
    <m/>
    <s v="SILLA STACK APILABLE, SIN BRAZ"/>
    <s v="OS TAPIZADA EN PAÐO"/>
    <n v="659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00"/>
    <s v="USADO"/>
    <m/>
    <s v="SILLA STACK APILABLE, SIN BRAZ"/>
    <s v="OS TAPIZADA EN PAÐO"/>
    <n v="659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01"/>
    <s v="USADO"/>
    <m/>
    <s v="SILLA STACK APILABLE, SIN BRAZ"/>
    <s v="OS TAPIZADA EN PAÐO"/>
    <n v="659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02"/>
    <s v="USADO"/>
    <m/>
    <s v="SILLA STACK APILABLE, SIN BRAZ"/>
    <s v="OS TAPIZADA EN PAÐO"/>
    <n v="659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03"/>
    <s v="USADO"/>
    <m/>
    <s v="SILLA STACK APILABLE, SIN BRAZ"/>
    <s v="OS TAPIZADA EN PAÐO"/>
    <n v="660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04"/>
    <s v="USADO"/>
    <m/>
    <s v="SILLA STACK APILABLE, SIN BRAZ"/>
    <s v="OS TAPIZADA EN PAÐO"/>
    <n v="660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05"/>
    <s v="USADO"/>
    <m/>
    <s v="SILLA STACK APILABLE, SIN BRAZ"/>
    <s v="OS TAPIZADA EN PAÐO"/>
    <n v="660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06"/>
    <s v="USADO"/>
    <m/>
    <s v="SILLA STACK APILABLE, SIN BRAZ"/>
    <s v="OS TAPIZADA EN PAÐO"/>
    <n v="660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07"/>
    <s v="USADO"/>
    <m/>
    <s v="SILLA STACK APILABLE, SIN BRAZ"/>
    <s v="OS TAPIZADA EN PAÐO"/>
    <n v="660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08"/>
    <s v="USADO"/>
    <m/>
    <s v="SILLA STACK APILABLE, SIN BRAZ"/>
    <s v="OS TAPIZADA EN PAÐO"/>
    <n v="660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09"/>
    <s v="USADO"/>
    <m/>
    <s v="SILLA STACK APILABLE, SIN BRAZ"/>
    <s v="OS TAPIZADA EN PAÐO"/>
    <n v="660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10"/>
    <s v="USADO"/>
    <m/>
    <s v="SILLA STACK APILABLE, SIN BRAZ"/>
    <s v="OS TAPIZADA EN PAÐO"/>
    <n v="660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11"/>
    <s v="USADO"/>
    <m/>
    <s v="SILLA STACK APILABLE, SIN BRAZ"/>
    <s v="OS TAPIZADA EN PAÐO"/>
    <n v="660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12"/>
    <s v="USADO"/>
    <m/>
    <s v="SILLA STACK APILABLE, SIN BRAZ"/>
    <s v="OS TAPIZADA EN PAÐO"/>
    <n v="660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13"/>
    <s v="USADO"/>
    <m/>
    <s v="SILLA STACK APILABLE, SIN BRAZ"/>
    <s v="OS TAPIZADA EN PAÐO"/>
    <n v="661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14"/>
    <s v="USADO"/>
    <m/>
    <s v="SILLA STACK APILABLE, SIN BRAZ"/>
    <s v="OS TAPIZADA EN PAÐO"/>
    <n v="661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15"/>
    <s v="USADO"/>
    <m/>
    <s v="SILLA STACK APILABLE, SIN BRAZ"/>
    <s v="OS TAPIZADA EN PAÐO"/>
    <n v="661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16"/>
    <s v="USADO"/>
    <m/>
    <s v="SILLA STACK APILABLE, SIN BRAZ"/>
    <s v="OS TAPIZADA EN PAÐO"/>
    <n v="661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17"/>
    <s v="USADO"/>
    <m/>
    <s v="SILLA STACK APILABLE, SIN BRAZ"/>
    <s v="OS TAPIZADA EN PAÐO"/>
    <n v="661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18"/>
    <s v="USADO"/>
    <m/>
    <s v="SILLA STACK APILABLE, SIN BRAZ"/>
    <s v="OS TAPIZADA EN PAÐO"/>
    <n v="661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19"/>
    <s v="USADO"/>
    <m/>
    <s v="SILLA STACK APILABLE, SIN BRAZ"/>
    <s v="OS TAPIZADA EN PAÐO"/>
    <n v="661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20"/>
    <s v="USADO"/>
    <m/>
    <s v="SILLA STACK APILABLE, SIN BRAZ"/>
    <s v="OS TAPIZADA EN PAÐO"/>
    <n v="661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21"/>
    <s v="USADO"/>
    <m/>
    <s v="SILLA STACK APILABLE, SIN BRAZ"/>
    <s v="OS TAPIZADA EN PAÐO"/>
    <n v="661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22"/>
    <s v="USADO"/>
    <m/>
    <s v="SILLA STACK APILABLE, SIN BRAZ"/>
    <s v="OS TAPIZADA EN PAÐO"/>
    <n v="661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23"/>
    <s v="USADO"/>
    <m/>
    <s v="SILLA STACK APILABLE, SIN BRAZ"/>
    <s v="OS TAPIZADA EN PAÐO"/>
    <n v="662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24"/>
    <s v="USADO"/>
    <m/>
    <s v="SILLA STACK APILABLE, SIN BRAZ"/>
    <s v="OS TAPIZADA EN PAÐO"/>
    <n v="662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25"/>
    <s v="USADO"/>
    <m/>
    <s v="SILLA STACK APILABLE, SIN BRAZ"/>
    <s v="OS TAPIZADA EN PAÐO"/>
    <n v="662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26"/>
    <s v="USADO"/>
    <m/>
    <s v="SILLA STACK APILABLE, SIN BRAZ"/>
    <s v="OS TAPIZADA EN PAÐO"/>
    <n v="662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27"/>
    <s v="USADO"/>
    <m/>
    <s v="SILLA STACK APILABLE, SIN BRAZ"/>
    <s v="OS TAPIZADA EN PAÐO"/>
    <n v="662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28"/>
    <s v="USADO"/>
    <m/>
    <s v="SILLA STACK APILABLE, SIN BRAZ"/>
    <s v="OS TAPIZADA EN PAÐO"/>
    <n v="662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29"/>
    <s v="USADO"/>
    <m/>
    <s v="SILLA STACK APILABLE, SIN BRAZ"/>
    <s v="OS TAPIZADA EN PAÐO"/>
    <n v="662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30"/>
    <s v="USADO"/>
    <m/>
    <s v="SILLA STACK APILABLE, SIN BRAZ"/>
    <s v="OS TAPIZADA EN PAÐO"/>
    <n v="662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31"/>
    <s v="USADO"/>
    <m/>
    <s v="SILLA STACK APILABLE, SIN BRAZ"/>
    <s v="OS TAPIZADA EN PAÐO"/>
    <n v="662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32"/>
    <s v="USADO"/>
    <m/>
    <s v="SILLA STACK APILABLE, SIN BRAZ"/>
    <s v="OS TAPIZADA EN PAÐO"/>
    <n v="662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33"/>
    <s v="USADO"/>
    <m/>
    <s v="SILLA STACK APILABLE, SIN BRAZ"/>
    <s v="OS TAPIZADA EN PAÐO"/>
    <n v="663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34"/>
    <s v="INSERVIBLE"/>
    <m/>
    <s v="SILLA STACK APILABLE, SIN BRAZ"/>
    <s v="OS TAPIZADA EN PAÐO"/>
    <n v="663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35"/>
    <s v="INSERVIBLE"/>
    <m/>
    <s v="SILLA STACK APILABLE, SIN BRAZ"/>
    <s v="OS TAPIZADA EN PAÐO"/>
    <n v="663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36"/>
    <s v="INSERVIBLE"/>
    <m/>
    <s v="SILLA STACK APILABLE, SIN BRAZ"/>
    <s v="OS TAPIZADA EN PAÐO"/>
    <n v="663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37"/>
    <s v="USADO"/>
    <m/>
    <s v="SILLA STACK APILABLE, SIN BRAZ"/>
    <s v="OS TAPIZADA EN PAÐO"/>
    <n v="663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38"/>
    <s v="INSERVIBLE"/>
    <m/>
    <s v="SILLA STACK APILABLE, SIN BRAZ"/>
    <s v="OS TAPIZADA EN PAÐO"/>
    <n v="663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39"/>
    <s v="INSERVIBLE"/>
    <m/>
    <s v="SILLA STACK APILABLE, SIN BRAZ"/>
    <s v="OS TAPIZADA EN PAÐO"/>
    <n v="663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40"/>
    <s v="USADO"/>
    <m/>
    <s v="SILLA STACK APILABLE, SIN BRAZ"/>
    <s v="OS TAPIZADA EN PAÐO"/>
    <n v="663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41"/>
    <s v="INSERVIBLE"/>
    <m/>
    <s v="SILLA STACK APILABLE, SIN BRAZ"/>
    <s v="OS TAPIZADA EN PAÐO"/>
    <n v="663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42"/>
    <s v="INSERVIBLE"/>
    <m/>
    <s v="SILLA STACK APILABLE, SIN BRAZ"/>
    <s v="OS TAPIZADA EN PAÐO"/>
    <n v="663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43"/>
    <s v="INSERVIBLE"/>
    <m/>
    <s v="SILLA STACK APILABLE, SIN BRAZ"/>
    <s v="OS TAPIZADA EN PAÐO"/>
    <n v="664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44"/>
    <s v="INSERVIBLE"/>
    <m/>
    <s v="SILLA STACK APILABLE, SIN BRAZ"/>
    <s v="OS TAPIZADA EN PAÐO"/>
    <n v="664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45"/>
    <s v="INSERVIBLE"/>
    <m/>
    <s v="SILLA STACK APILABLE, SIN BRAZ"/>
    <s v="OS TAPIZADA EN PAÐO"/>
    <n v="664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46"/>
    <s v="USADO"/>
    <m/>
    <s v="SILLA STACK APILABLE, SIN BRAZ"/>
    <s v="OS TAPIZADA EN PAÐO"/>
    <n v="664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47"/>
    <s v="INSERVIBLE"/>
    <m/>
    <s v="SILLA STACK APILABLE, SIN BRAZ"/>
    <s v="OS TAPIZADA EN PAÐO"/>
    <n v="664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48"/>
    <s v="INSERVIBLE"/>
    <m/>
    <s v="SILLA STACK APILABLE, SIN BRAZ"/>
    <s v="OS TAPIZADA EN PAÐO"/>
    <n v="664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49"/>
    <s v="INSERVIBLE"/>
    <m/>
    <s v="SILLA STACK APILABLE, SIN BRAZ"/>
    <s v="OS TAPIZADA EN PAÐO"/>
    <n v="664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50"/>
    <s v="INSERVIBLE"/>
    <m/>
    <s v="SILLA STACK APILABLE, SIN BRAZ"/>
    <s v="OS TAPIZADA EN PAÐO"/>
    <n v="664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51"/>
    <s v="INSERVIBLE"/>
    <m/>
    <s v="SILLA STACK APILABLE, SIN BRAZ"/>
    <s v="OS TAPIZADA EN PAÐO"/>
    <n v="664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52"/>
    <s v="INSERVIBLE"/>
    <m/>
    <s v="SILLA STACK APILABLE, SIN BRAZ"/>
    <s v="OS TAPIZADA EN PAÐO"/>
    <n v="664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53"/>
    <s v="INSERVIBLE"/>
    <m/>
    <s v="SILLA STACK APILABLE, SIN BRAZ"/>
    <s v="OS TAPIZADA EN PAÐO"/>
    <n v="665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54"/>
    <s v="INSERVIBLE"/>
    <m/>
    <s v="SILLA STACK APILABLE, SIN BRAZ"/>
    <s v="OS TAPIZADA EN PAÐO"/>
    <n v="665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55"/>
    <s v="INSERVIBLE"/>
    <m/>
    <s v="SILLA STACK APILABLE, SIN BRAZ"/>
    <s v="OS TAPIZADA EN PAÐO"/>
    <n v="665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56"/>
    <s v="INSERVIBLE"/>
    <m/>
    <s v="SILLA STACK APILABLE, SIN BRAZ"/>
    <s v="OS TAPIZADA EN PAÐO"/>
    <n v="665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57"/>
    <s v="INSERVIBLE"/>
    <m/>
    <s v="SILLA STACK APILABLE, SIN BRAZ"/>
    <s v="OS TAPIZADA EN PAÐO"/>
    <n v="665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58"/>
    <s v="INSERVIBLE"/>
    <m/>
    <s v="SILLA STACK APILABLE, SIN BRAZ"/>
    <s v="OS TAPIZADA EN PAÐO"/>
    <n v="665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59"/>
    <s v="INSERVIBLE"/>
    <m/>
    <s v="SILLA STACK APILABLE, SIN BRAZ"/>
    <s v="OS TAPIZADA EN PAÐO"/>
    <n v="665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60"/>
    <s v="INSERVIBLE"/>
    <m/>
    <s v="SILLA STACK APILABLE, SIN BRAZ"/>
    <s v="OS TAPIZADA EN PAÐO"/>
    <n v="665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61"/>
    <s v="INSERVIBLE"/>
    <m/>
    <s v="SILLA STACK APILABLE, SIN BRAZ"/>
    <s v="OS TAPIZADA EN PAÐO"/>
    <n v="665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62"/>
    <s v="INSERVIBLE"/>
    <m/>
    <s v="SILLA STACK APILABLE, SIN BRAZ"/>
    <s v="OS TAPIZADA EN PAÐO"/>
    <n v="665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63"/>
    <s v="USADO"/>
    <m/>
    <s v="SILLA STACK APILABLE, SIN BRAZ"/>
    <s v="OS TAPIZADA EN PAÐO"/>
    <n v="666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64"/>
    <s v="USADO"/>
    <m/>
    <s v="SILLA STACK APILABLE, SIN BRAZ"/>
    <s v="OS TAPIZADA EN PAÐO"/>
    <n v="666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65"/>
    <s v="USADO"/>
    <m/>
    <s v="SILLA STACK APILABLE, SIN BRAZ"/>
    <s v="OS TAPIZADA EN PAÐO"/>
    <n v="6662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66"/>
    <s v="USADO"/>
    <m/>
    <s v="SILLA STACK APILABLE, SIN BRAZ"/>
    <s v="OS TAPIZADA EN PAÐO"/>
    <n v="6663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67"/>
    <s v="USADO"/>
    <m/>
    <s v="SILLA STACK APILABLE, SIN BRAZ"/>
    <s v="OS TAPIZADA EN PAÐO"/>
    <n v="6664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68"/>
    <s v="USADO"/>
    <m/>
    <s v="SILLA STACK APILABLE, SIN BRAZ"/>
    <s v="OS TAPIZADA EN PAÐO"/>
    <n v="6665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69"/>
    <s v="USADO"/>
    <m/>
    <s v="SILLA STACK APILABLE, SIN BRAZ"/>
    <s v="OS TAPIZADA EN PAÐO"/>
    <n v="6666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70"/>
    <s v="USADO"/>
    <m/>
    <s v="SILLA STACK APILABLE, SIN BRAZ"/>
    <s v="OS TAPIZADA EN PAÐO"/>
    <n v="6667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71"/>
    <s v="USADO"/>
    <m/>
    <s v="SILLA STACK APILABLE, SIN BRAZ"/>
    <s v="OS TAPIZADA EN PAÐO"/>
    <n v="6668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72"/>
    <s v="USADO"/>
    <m/>
    <s v="SILLA STACK APILABLE, SIN BRAZ"/>
    <s v="OS TAPIZADA EN PAÐO"/>
    <n v="6669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73"/>
    <s v="USADO"/>
    <m/>
    <s v="SILLA STACK APILABLE, SIN BRAZ"/>
    <s v="OS TAPIZADA EN PAÐO"/>
    <n v="6670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74"/>
    <s v="USADO"/>
    <m/>
    <s v="SILLA STACK APILABLE, SIN BRAZ"/>
    <s v="OS TAPIZADA EN PAÐO"/>
    <n v="6671"/>
    <m/>
    <s v="CC"/>
    <n v="155145.81"/>
    <n v="155145.81"/>
    <s v="5-1-11-15-002"/>
    <s v="5-1-11-14-003"/>
    <n v="0"/>
    <n v="0"/>
    <x v="1222"/>
    <d v="1995-12-29T00:00:00"/>
    <x v="6"/>
  </r>
  <r>
    <n v="222"/>
    <s v="3.1 MUEBLES Y ENSERES"/>
    <n v="1233"/>
    <s v="SILLA"/>
    <n v="4175"/>
    <s v="USADO"/>
    <m/>
    <s v="SILLAS SL 6 NP"/>
    <m/>
    <n v="6672"/>
    <m/>
    <s v="DE"/>
    <n v="382625.91"/>
    <n v="382625.91"/>
    <s v="1-6-37-09-001"/>
    <s v="3-1-45-06"/>
    <n v="382625.91"/>
    <n v="0"/>
    <x v="1223"/>
    <d v="1995-12-29T00:00:00"/>
    <x v="6"/>
  </r>
  <r>
    <n v="222"/>
    <s v="3.1 MUEBLES Y ENSERES"/>
    <n v="1233"/>
    <s v="SILLA"/>
    <n v="4176"/>
    <s v="USADO"/>
    <m/>
    <s v="SILLAS SL 6 NP"/>
    <m/>
    <n v="6674"/>
    <m/>
    <s v="DE"/>
    <n v="382625.91"/>
    <n v="382625.91"/>
    <s v="1-6-65-01"/>
    <s v="3-1-45-06"/>
    <n v="382625.91"/>
    <n v="0"/>
    <x v="1223"/>
    <d v="1995-12-29T00:00:00"/>
    <x v="6"/>
  </r>
  <r>
    <n v="222"/>
    <s v="3.1 MUEBLES Y ENSERES"/>
    <n v="1233"/>
    <s v="SILLA"/>
    <n v="4177"/>
    <s v="USADO"/>
    <m/>
    <s v="SILLAS SL 6 NP"/>
    <m/>
    <n v="6675"/>
    <m/>
    <s v="DE"/>
    <n v="382625.91"/>
    <n v="382625.91"/>
    <s v="1-6-65-01"/>
    <s v="3-1-45-06"/>
    <n v="382625.91"/>
    <n v="0"/>
    <x v="1223"/>
    <d v="1995-12-29T00:00:00"/>
    <x v="6"/>
  </r>
  <r>
    <n v="222"/>
    <s v="3.1 MUEBLES Y ENSERES"/>
    <n v="1233"/>
    <s v="SILLA"/>
    <n v="4178"/>
    <s v="USADO"/>
    <m/>
    <s v="SILLAS SL 6 NP"/>
    <m/>
    <n v="6676"/>
    <m/>
    <s v="DE"/>
    <n v="382625.91"/>
    <n v="382625.91"/>
    <s v="1-6-65-01"/>
    <s v="3-1-45-06"/>
    <n v="382625.91"/>
    <n v="0"/>
    <x v="1223"/>
    <d v="1995-12-29T00:00:00"/>
    <x v="6"/>
  </r>
  <r>
    <n v="222"/>
    <s v="3.1 MUEBLES Y ENSERES"/>
    <n v="1233"/>
    <s v="SILLA"/>
    <n v="4179"/>
    <s v="USADO"/>
    <m/>
    <s v="SILLAS SL 6 NP"/>
    <m/>
    <n v="6677"/>
    <m/>
    <s v="DE"/>
    <n v="382625.91"/>
    <n v="382625.91"/>
    <s v="1-6-65-01"/>
    <s v="3-1-45-06"/>
    <n v="382625.91"/>
    <n v="0"/>
    <x v="1223"/>
    <d v="1995-12-29T00:00:00"/>
    <x v="6"/>
  </r>
  <r>
    <n v="222"/>
    <s v="3.1 MUEBLES Y ENSERES"/>
    <n v="1233"/>
    <s v="SILLA"/>
    <n v="4180"/>
    <s v="USADO"/>
    <m/>
    <s v="SILLAS SL 6 NP"/>
    <m/>
    <n v="6678"/>
    <m/>
    <s v="DE"/>
    <n v="382625.91"/>
    <n v="382625.91"/>
    <s v="1-6-65-01"/>
    <s v="3-1-45-06"/>
    <n v="382625.91"/>
    <n v="0"/>
    <x v="1223"/>
    <d v="1995-12-29T00:00:00"/>
    <x v="6"/>
  </r>
  <r>
    <n v="222"/>
    <s v="3.1 MUEBLES Y ENSERES"/>
    <n v="1233"/>
    <s v="SILLA"/>
    <n v="4181"/>
    <s v="USADO"/>
    <m/>
    <s v="SILLAS SL 6 NP"/>
    <m/>
    <n v="6679"/>
    <m/>
    <s v="DE"/>
    <n v="382625.91"/>
    <n v="382625.91"/>
    <s v="1-6-65-01"/>
    <s v="3-1-45-06"/>
    <n v="382625.91"/>
    <n v="0"/>
    <x v="1223"/>
    <d v="1995-12-29T00:00:00"/>
    <x v="6"/>
  </r>
  <r>
    <n v="222"/>
    <s v="3.1 MUEBLES Y ENSERES"/>
    <n v="1233"/>
    <s v="SILLA"/>
    <n v="4182"/>
    <s v="USADO"/>
    <m/>
    <s v="SILLA GIRATORIA SIN BRAZOS, NE"/>
    <s v="UM┴TICA GRADUABLE"/>
    <n v="6680"/>
    <m/>
    <s v="DE"/>
    <n v="334964.84000000003"/>
    <n v="334964.84000000003"/>
    <s v="1-6-65-01"/>
    <s v="3-1-45-06"/>
    <n v="334964.84000000003"/>
    <n v="0"/>
    <x v="1224"/>
    <d v="1996-11-29T00:00:00"/>
    <x v="6"/>
  </r>
  <r>
    <n v="222"/>
    <s v="3.1 MUEBLES Y ENSERES"/>
    <n v="1233"/>
    <s v="SILLA"/>
    <n v="4183"/>
    <s v="USADO"/>
    <m/>
    <s v="SILLA GIRATORIA SIN BRAZOS, NE"/>
    <s v="UM┴TICA GRADUABLE"/>
    <n v="6681"/>
    <m/>
    <s v="DE"/>
    <n v="334964.84000000003"/>
    <n v="334964.84000000003"/>
    <s v="1-6-65-01"/>
    <s v="3-1-45-06"/>
    <n v="334964.84000000003"/>
    <n v="0"/>
    <x v="1224"/>
    <d v="1996-11-29T00:00:00"/>
    <x v="6"/>
  </r>
  <r>
    <n v="222"/>
    <s v="3.1 MUEBLES Y ENSERES"/>
    <n v="1233"/>
    <s v="SILLA"/>
    <n v="4184"/>
    <s v="USADO"/>
    <m/>
    <s v="SILLA GIRATORIA SIN BRAZOS, NE"/>
    <s v="UM┴TICA GRADUABLE"/>
    <n v="6682"/>
    <m/>
    <s v="DE"/>
    <n v="334964.84000000003"/>
    <n v="334964.84000000003"/>
    <s v="1-6-37-09-001"/>
    <s v="3-1-45-06"/>
    <n v="334964.84000000003"/>
    <n v="0"/>
    <x v="1224"/>
    <d v="1996-11-29T00:00:00"/>
    <x v="6"/>
  </r>
  <r>
    <n v="222"/>
    <s v="3.1 MUEBLES Y ENSERES"/>
    <n v="1233"/>
    <s v="SILLA"/>
    <n v="4185"/>
    <s v="INSERVIBLE"/>
    <m/>
    <s v="SILLA GIRATORIA SIN BRAZOS, NE"/>
    <s v="UM┴TICA GRADUABLE"/>
    <n v="6683"/>
    <m/>
    <s v="DE"/>
    <n v="334964.84000000003"/>
    <n v="334964.84000000003"/>
    <s v="1-6-37-09-001"/>
    <s v="3-1-45-06"/>
    <n v="334964.84000000003"/>
    <n v="0"/>
    <x v="1224"/>
    <d v="1996-11-29T00:00:00"/>
    <x v="6"/>
  </r>
  <r>
    <n v="222"/>
    <s v="3.1 MUEBLES Y ENSERES"/>
    <n v="1233"/>
    <s v="SILLA"/>
    <n v="4186"/>
    <s v="INSERVIBLE"/>
    <m/>
    <s v="SILLA GIRATORIA SIN BRAZOS, NE"/>
    <s v="UM┴TICA GRADUABLE"/>
    <n v="6684"/>
    <m/>
    <s v="DE"/>
    <n v="334964.84000000003"/>
    <n v="334964.84000000003"/>
    <s v="1-6-37-09-001"/>
    <s v="3-1-45-06"/>
    <n v="334964.84000000003"/>
    <n v="0"/>
    <x v="1224"/>
    <d v="1996-11-29T00:00:00"/>
    <x v="6"/>
  </r>
  <r>
    <n v="222"/>
    <s v="3.1 MUEBLES Y ENSERES"/>
    <n v="1233"/>
    <s v="SILLA"/>
    <n v="4187"/>
    <s v="INSERVIBLE"/>
    <m/>
    <s v="SILLA GIRATORIA SIN BRAZOS, NE"/>
    <s v="UM┴TICA GRADUABLE"/>
    <n v="6685"/>
    <m/>
    <s v="DE"/>
    <n v="334964.84000000003"/>
    <n v="334964.84000000003"/>
    <s v="1-6-37-09-001"/>
    <s v="3-1-45-06"/>
    <n v="334964.84000000003"/>
    <n v="0"/>
    <x v="1224"/>
    <d v="1996-11-29T00:00:00"/>
    <x v="6"/>
  </r>
  <r>
    <n v="222"/>
    <s v="3.1 MUEBLES Y ENSERES"/>
    <n v="1233"/>
    <s v="SILLA"/>
    <n v="4188"/>
    <s v="USADO"/>
    <m/>
    <s v="SILLA GIRATORIA SIN BRAZOS, NE"/>
    <s v="UM┴TICA GRADUABLE"/>
    <n v="6686"/>
    <m/>
    <s v="DE"/>
    <n v="334964.84000000003"/>
    <n v="334964.84000000003"/>
    <s v="1-6-65-01"/>
    <s v="3-1-45-06"/>
    <n v="334964.84000000003"/>
    <n v="0"/>
    <x v="1224"/>
    <d v="1996-11-29T00:00:00"/>
    <x v="6"/>
  </r>
  <r>
    <n v="222"/>
    <s v="3.1 MUEBLES Y ENSERES"/>
    <n v="1233"/>
    <s v="SILLA"/>
    <n v="4189"/>
    <s v="USADO"/>
    <m/>
    <s v="SILLA GIRATORIA SIN BRAZOS, NE"/>
    <s v="UM┴TICA GRADUABLE"/>
    <n v="6687"/>
    <m/>
    <s v="DE"/>
    <n v="334964.84000000003"/>
    <n v="334964.84000000003"/>
    <s v="1-6-65-01"/>
    <s v="3-1-45-06"/>
    <n v="334964.84000000003"/>
    <n v="0"/>
    <x v="1224"/>
    <d v="1996-11-29T00:00:00"/>
    <x v="6"/>
  </r>
  <r>
    <n v="222"/>
    <s v="3.1 MUEBLES Y ENSERES"/>
    <n v="1233"/>
    <s v="SILLA"/>
    <n v="4190"/>
    <s v="USADO"/>
    <m/>
    <s v="SILLA ERGONOMICA EJECUTIVA,BRA"/>
    <s v="ZOS EN POLIURETANO,NEUM┴TICA"/>
    <n v="6688"/>
    <m/>
    <s v="DE"/>
    <n v="388178.1"/>
    <n v="388178.1"/>
    <s v="1-6-65-01"/>
    <s v="3-1-45-06"/>
    <n v="388178.1"/>
    <n v="0"/>
    <x v="1196"/>
    <d v="1996-08-21T00:00:00"/>
    <x v="6"/>
  </r>
  <r>
    <n v="222"/>
    <s v="3.1 MUEBLES Y ENSERES"/>
    <n v="1024"/>
    <s v="BASE"/>
    <n v="4191"/>
    <s v="USADO"/>
    <m/>
    <s v="BASE ADICIONAL PARA TAMBOR"/>
    <m/>
    <n v="6690"/>
    <m/>
    <s v="CC"/>
    <n v="47899.95"/>
    <n v="47899.95"/>
    <s v="5-1-11-15-002"/>
    <s v="5-1-11-14-003"/>
    <n v="0"/>
    <n v="0"/>
    <x v="1225"/>
    <d v="1995-11-30T00:00:00"/>
    <x v="1"/>
  </r>
  <r>
    <n v="222"/>
    <s v="3.1 MUEBLES Y ENSERES"/>
    <n v="1024"/>
    <s v="BASE"/>
    <n v="4192"/>
    <s v="USADO"/>
    <m/>
    <s v="BASE PARA TUMBADORA CON SOPORT"/>
    <s v="E LATIN PERCUSION"/>
    <n v="6691"/>
    <m/>
    <s v="CC"/>
    <n v="69672.639999999999"/>
    <n v="69672.639999999999"/>
    <s v="5-1-11-15-002"/>
    <s v="5-1-11-14-003"/>
    <n v="0"/>
    <n v="0"/>
    <x v="1226"/>
    <d v="1995-11-30T00:00:00"/>
    <x v="1"/>
  </r>
  <r>
    <n v="222"/>
    <s v="3.1 MUEBLES Y ENSERES"/>
    <n v="1024"/>
    <s v="BASE"/>
    <n v="4193"/>
    <s v="USADO"/>
    <m/>
    <s v="BASE CHARLES"/>
    <m/>
    <n v="6692"/>
    <m/>
    <s v="CC"/>
    <n v="284606.83"/>
    <n v="284606.83"/>
    <s v="5-1-11-15-002"/>
    <s v="5-1-11-14-003"/>
    <n v="0"/>
    <n v="0"/>
    <x v="1227"/>
    <d v="1995-12-28T00:00:00"/>
    <x v="1"/>
  </r>
  <r>
    <n v="222"/>
    <s v="3.1 MUEBLES Y ENSERES"/>
    <n v="1024"/>
    <s v="BASE"/>
    <n v="4194"/>
    <s v="USADO"/>
    <m/>
    <s v="BASE PARA REDOBLANTE"/>
    <m/>
    <n v="6693"/>
    <m/>
    <s v="CC"/>
    <n v="265410.46000000002"/>
    <n v="265410.46000000002"/>
    <s v="5-1-11-15-002"/>
    <s v="5-1-11-14-003"/>
    <n v="0"/>
    <n v="0"/>
    <x v="1228"/>
    <d v="1995-12-28T00:00:00"/>
    <x v="1"/>
  </r>
  <r>
    <n v="222"/>
    <s v="3.1 MUEBLES Y ENSERES"/>
    <n v="1024"/>
    <s v="BASE"/>
    <n v="4195"/>
    <s v="USADO"/>
    <m/>
    <s v="BASE PARA REDOBLANTE"/>
    <m/>
    <n v="6694"/>
    <m/>
    <s v="CC"/>
    <n v="265410.46000000002"/>
    <n v="265410.46000000002"/>
    <s v="5-1-11-15-002"/>
    <s v="5-1-11-14-003"/>
    <n v="0"/>
    <n v="0"/>
    <x v="1228"/>
    <d v="1995-12-28T00:00:00"/>
    <x v="1"/>
  </r>
  <r>
    <n v="222"/>
    <s v="3.1 MUEBLES Y ENSERES"/>
    <n v="1024"/>
    <s v="BASE"/>
    <n v="4196"/>
    <s v="USADO"/>
    <m/>
    <s v="BASE PARA REDOBLANTE"/>
    <m/>
    <n v="6695"/>
    <m/>
    <s v="CC"/>
    <n v="265410.46000000002"/>
    <n v="265410.46000000002"/>
    <s v="5-1-11-15-002"/>
    <s v="5-1-11-14-003"/>
    <n v="0"/>
    <n v="0"/>
    <x v="1228"/>
    <d v="1995-12-28T00:00:00"/>
    <x v="1"/>
  </r>
  <r>
    <n v="222"/>
    <s v="3.1 MUEBLES Y ENSERES"/>
    <n v="1024"/>
    <s v="BASE"/>
    <n v="4197"/>
    <s v="USADO"/>
    <m/>
    <s v="BASE PARA REDOBLANTE"/>
    <m/>
    <n v="6696"/>
    <m/>
    <s v="CC"/>
    <n v="265410.46000000002"/>
    <n v="265410.46000000002"/>
    <s v="5-1-11-15-002"/>
    <s v="5-1-11-14-003"/>
    <n v="0"/>
    <n v="0"/>
    <x v="1228"/>
    <d v="1995-12-28T00:00:00"/>
    <x v="1"/>
  </r>
  <r>
    <n v="222"/>
    <s v="3.1 MUEBLES Y ENSERES"/>
    <n v="1024"/>
    <s v="BASE"/>
    <n v="4198"/>
    <s v="USADO"/>
    <m/>
    <s v="BASE PARA REDOBLANTE"/>
    <m/>
    <n v="6697"/>
    <m/>
    <s v="CC"/>
    <n v="265410.46000000002"/>
    <n v="265410.46000000002"/>
    <s v="5-1-11-15-002"/>
    <s v="5-1-11-14-003"/>
    <n v="0"/>
    <n v="0"/>
    <x v="1228"/>
    <d v="1995-12-28T00:00:00"/>
    <x v="1"/>
  </r>
  <r>
    <n v="243"/>
    <s v="1.4.2. PERCUSION"/>
    <n v="1611"/>
    <s v="BOMBO"/>
    <n v="4199"/>
    <s v="USADO"/>
    <m/>
    <s v="BOMBO LUDWIG"/>
    <m/>
    <n v="6698"/>
    <m/>
    <s v="CC"/>
    <n v="26488.2"/>
    <n v="26488.2"/>
    <s v="5-1-11-15-008"/>
    <s v="5-1-11-14-001"/>
    <n v="0"/>
    <n v="0"/>
    <x v="1229"/>
    <d v="1984-11-19T00:00:00"/>
    <x v="2"/>
  </r>
  <r>
    <n v="243"/>
    <s v="1.4.2. PERCUSION"/>
    <n v="1611"/>
    <s v="BOMBO"/>
    <n v="4200"/>
    <s v="USADO"/>
    <m/>
    <s v="BOMBO MODELO 7234 SERIE 122858"/>
    <s v=" PEARL"/>
    <n v="6699"/>
    <n v="122858"/>
    <s v="DE"/>
    <n v="419395.98"/>
    <n v="419395.98"/>
    <s v="1-6-55-05"/>
    <s v="3-1-45-06"/>
    <n v="419395.98"/>
    <n v="0"/>
    <x v="1230"/>
    <d v="1984-08-17T00:00:00"/>
    <x v="2"/>
  </r>
  <r>
    <n v="243"/>
    <s v="1.4.2. PERCUSION"/>
    <n v="1608"/>
    <s v="BONGO"/>
    <n v="4201"/>
    <s v="USADO"/>
    <m/>
    <s v="BONGO AGUDO TERMINADO EN CAOBA"/>
    <m/>
    <n v="6701"/>
    <m/>
    <s v="CC"/>
    <n v="53586.67"/>
    <n v="53586.67"/>
    <s v="5-1-11-15-008"/>
    <s v="5-1-11-14-001"/>
    <n v="0"/>
    <n v="0"/>
    <x v="1231"/>
    <d v="1984-08-17T00:00:00"/>
    <x v="2"/>
  </r>
  <r>
    <n v="243"/>
    <s v="1.4.2. PERCUSION"/>
    <n v="1608"/>
    <s v="BONGO"/>
    <n v="4202"/>
    <s v="USADO"/>
    <m/>
    <s v="BONGO GRAVE TERMINADO EN CAOBA"/>
    <m/>
    <n v="6703"/>
    <m/>
    <s v="CC"/>
    <n v="66507.28"/>
    <n v="66507.28"/>
    <s v="5-1-11-15-008"/>
    <s v="5-1-11-14-001"/>
    <n v="0"/>
    <n v="0"/>
    <x v="1232"/>
    <d v="1984-08-17T00:00:00"/>
    <x v="2"/>
  </r>
  <r>
    <n v="243"/>
    <s v="1.4.2. PERCUSION"/>
    <n v="1608"/>
    <s v="BONGO"/>
    <n v="4203"/>
    <s v="USADO"/>
    <m/>
    <s v="BONGO GRAVE TERMINADO EN CAOBA"/>
    <s v=" (UNO)"/>
    <n v="6704"/>
    <m/>
    <s v="CC"/>
    <n v="66507.28"/>
    <n v="66507.28"/>
    <s v="5-1-11-15-008"/>
    <s v="5-1-11-14-001"/>
    <n v="0"/>
    <n v="0"/>
    <x v="1232"/>
    <d v="1984-08-17T00:00:00"/>
    <x v="2"/>
  </r>
  <r>
    <n v="243"/>
    <s v="1.4.2. PERCUSION"/>
    <n v="1612"/>
    <s v="CAMPANA"/>
    <n v="4204"/>
    <s v="USADO"/>
    <m/>
    <s v="CAMPANA TUBULAR"/>
    <m/>
    <n v="6705"/>
    <m/>
    <s v="DE"/>
    <n v="10534626.710000001"/>
    <n v="10534626.710000001"/>
    <s v="1-6-55-05"/>
    <s v="1-6-55-05"/>
    <n v="10534626.710000001"/>
    <n v="10077089.971643267"/>
    <x v="1233"/>
    <d v="1995-12-28T00:00:00"/>
    <x v="2"/>
  </r>
  <r>
    <n v="242"/>
    <s v="1.4.1. CUERDAS"/>
    <n v="1631"/>
    <s v="CONTRAFAGOT"/>
    <n v="4205"/>
    <s v="USADO"/>
    <m/>
    <s v="CONTRAFAGOT  SCHEREIBER MOD PR"/>
    <s v="OFE 897, 2 TUDELES EN PLATA,ES"/>
    <n v="6706"/>
    <m/>
    <s v="DE"/>
    <n v="35136812.710000001"/>
    <n v="35136812.710000001"/>
    <s v="1-6-55-05"/>
    <s v="1-6-55-05"/>
    <n v="35136812.710000001"/>
    <n v="33568972.045067243"/>
    <x v="1234"/>
    <d v="1996-08-08T00:00:00"/>
    <x v="2"/>
  </r>
  <r>
    <n v="243"/>
    <s v="1.4.2. PERCUSION"/>
    <n v="1607"/>
    <s v="PLATILLO"/>
    <n v="4206"/>
    <s v="USADO"/>
    <m/>
    <s v="CHARLES PAR 14 ZILJAN"/>
    <m/>
    <n v="6707"/>
    <m/>
    <s v="DE"/>
    <n v="1067583.2"/>
    <n v="1067583.2"/>
    <s v="1-6-55-05"/>
    <s v="3-1-45-06"/>
    <n v="1067583.2"/>
    <n v="0"/>
    <x v="1235"/>
    <d v="1979-12-28T00:00:00"/>
    <x v="2"/>
  </r>
  <r>
    <n v="244"/>
    <s v="1.4.3. VIENTO"/>
    <n v="1605"/>
    <s v="ESTUCHE"/>
    <n v="4207"/>
    <s v="USADO"/>
    <m/>
    <s v="ESTUCHE PARA OCTAVA DE CROTALO"/>
    <s v="S"/>
    <n v="6708"/>
    <m/>
    <s v="CC"/>
    <n v="5153.0600000000004"/>
    <n v="5153.0600000000004"/>
    <s v="5-1-11-15-008"/>
    <s v="5-1-11-14-001"/>
    <n v="0"/>
    <n v="0"/>
    <x v="1236"/>
    <d v="1995-12-28T00:00:00"/>
    <x v="1"/>
  </r>
  <r>
    <n v="243"/>
    <s v="1.4.2. PERCUSION"/>
    <n v="1666"/>
    <s v="PEQUEÐA PERCUSION"/>
    <n v="4208"/>
    <s v="USADO"/>
    <m/>
    <s v="GLOCKESPIEL"/>
    <m/>
    <n v="6709"/>
    <m/>
    <s v="CC"/>
    <n v="26488.2"/>
    <n v="26488.2"/>
    <s v="5-1-11-15-008"/>
    <s v="5-1-11-14-001"/>
    <n v="0"/>
    <n v="0"/>
    <x v="1229"/>
    <d v="1988-07-22T00:00:00"/>
    <x v="2"/>
  </r>
  <r>
    <n v="243"/>
    <s v="1.4.2. PERCUSION"/>
    <n v="1666"/>
    <s v="PEQUEÐA PERCUSION"/>
    <n v="4209"/>
    <s v="USADO"/>
    <m/>
    <s v="GLOCKESPIEL 2 1/2  OCTAVOS CRO"/>
    <s v="M┴TICOS"/>
    <n v="6710"/>
    <m/>
    <s v="DE"/>
    <n v="423810.54"/>
    <n v="423810.54"/>
    <s v="1-6-55-05"/>
    <s v="3-1-45-06"/>
    <n v="423810.54"/>
    <n v="0"/>
    <x v="1237"/>
    <d v="1984-11-13T00:00:00"/>
    <x v="2"/>
  </r>
  <r>
    <n v="243"/>
    <s v="1.4.2. PERCUSION"/>
    <n v="1652"/>
    <s v="MARIMBA"/>
    <n v="4210"/>
    <s v="USADO"/>
    <m/>
    <s v="GRAN MARIMBA"/>
    <m/>
    <n v="6711"/>
    <m/>
    <s v="DE"/>
    <n v="32646657.93"/>
    <n v="32646657.93"/>
    <s v="1-6-55-05"/>
    <s v="1-6-55-05"/>
    <n v="32646657.93"/>
    <n v="31810327.908632088"/>
    <x v="1238"/>
    <d v="1979-12-28T00:00:00"/>
    <x v="2"/>
  </r>
  <r>
    <n v="243"/>
    <s v="1.4.2. PERCUSION"/>
    <n v="1613"/>
    <s v="CENCERRO"/>
    <n v="4211"/>
    <s v="USADO"/>
    <m/>
    <s v="JUEGO CENCERRO AFINADOS 3 1/2 "/>
    <s v="OCTACOS"/>
    <n v="6712"/>
    <m/>
    <s v="DE"/>
    <n v="768156.53"/>
    <n v="768156.53"/>
    <s v="1-6-55-05"/>
    <s v="3-1-45-06"/>
    <n v="768156.53"/>
    <n v="0"/>
    <x v="1239"/>
    <d v="1988-04-21T00:00:00"/>
    <x v="2"/>
  </r>
  <r>
    <n v="243"/>
    <s v="1.4.2. PERCUSION"/>
    <n v="1609"/>
    <s v="BATERIA"/>
    <n v="4212"/>
    <s v="USADO"/>
    <m/>
    <s v="JUEGO DE BATERIA LINKO SDMR 43"/>
    <s v="762 SIN REDOBLANTE (6 PIEZAS)"/>
    <n v="6713"/>
    <m/>
    <s v="DE"/>
    <n v="1855054.22"/>
    <n v="1855054.22"/>
    <s v="1-6-37-07-005"/>
    <s v="1-6-37-07"/>
    <n v="1855054.22"/>
    <n v="1788879.9832623142"/>
    <x v="1240"/>
    <d v="1990-12-26T00:00:00"/>
    <x v="2"/>
  </r>
  <r>
    <n v="243"/>
    <s v="1.4.2. PERCUSION"/>
    <n v="1668"/>
    <s v="TAMBOR"/>
    <n v="4213"/>
    <s v="USADO"/>
    <m/>
    <s v="JUEGO DE TOM TOM STAND LUDWING"/>
    <s v=" 15X16 14X15,13X14,122X14 (4)"/>
    <n v="6714"/>
    <m/>
    <s v="DE"/>
    <n v="341472.2"/>
    <n v="341472.2"/>
    <s v="1-6-37-07-005"/>
    <s v="3-1-45-06"/>
    <n v="341472.2"/>
    <n v="0"/>
    <x v="1241"/>
    <d v="1987-01-01T00:00:00"/>
    <x v="2"/>
  </r>
  <r>
    <n v="243"/>
    <s v="1.4.2. PERCUSION"/>
    <n v="1653"/>
    <s v="MARIMBULA"/>
    <n v="4214"/>
    <s v="USADO"/>
    <m/>
    <s v="MARIMBULA 2 OCTAVAS CROMATICA "/>
    <s v="LUDWIG"/>
    <n v="6715"/>
    <m/>
    <s v="DE"/>
    <n v="326687.28000000003"/>
    <n v="326687.28000000003"/>
    <s v="1-6-37-07-005"/>
    <s v="3-1-45-06"/>
    <n v="326687.28000000003"/>
    <n v="0"/>
    <x v="1242"/>
    <d v="1981-12-22T00:00:00"/>
    <x v="2"/>
  </r>
  <r>
    <n v="243"/>
    <s v="1.4.2. PERCUSION"/>
    <n v="1667"/>
    <s v="PERCUSION MENOR"/>
    <n v="4215"/>
    <s v="USADO"/>
    <m/>
    <s v="OCTAVA DE CROTALOS ZILDIAN"/>
    <m/>
    <n v="6716"/>
    <m/>
    <s v="CC"/>
    <n v="92673.19"/>
    <n v="92673.19"/>
    <s v="5-1-11-15-008"/>
    <s v="5-1-11-14-001"/>
    <n v="0"/>
    <n v="0"/>
    <x v="1243"/>
    <d v="1981-12-22T00:00:00"/>
    <x v="2"/>
  </r>
  <r>
    <n v="243"/>
    <s v="1.4.2. PERCUSION"/>
    <n v="1637"/>
    <s v="PANDERETA"/>
    <n v="4216"/>
    <s v="USADO"/>
    <m/>
    <s v="PANDERETA PARCHE LINKO"/>
    <m/>
    <n v="6717"/>
    <m/>
    <s v="CC"/>
    <n v="19424.75"/>
    <n v="19424.75"/>
    <s v="5-1-11-15-008"/>
    <s v="5-1-11-14-001"/>
    <n v="0"/>
    <n v="0"/>
    <x v="1244"/>
    <d v="1980-10-30T00:00:00"/>
    <x v="2"/>
  </r>
  <r>
    <n v="243"/>
    <s v="1.4.2. PERCUSION"/>
    <n v="1637"/>
    <s v="PANDERETA"/>
    <n v="4217"/>
    <s v="USADO"/>
    <m/>
    <s v="PANDERETA PARCHE LINKO"/>
    <m/>
    <n v="6718"/>
    <m/>
    <s v="CC"/>
    <n v="19424.75"/>
    <n v="19424.75"/>
    <s v="5-1-11-15-008"/>
    <s v="5-1-11-14-001"/>
    <n v="0"/>
    <n v="0"/>
    <x v="1244"/>
    <d v="1980-10-30T00:00:00"/>
    <x v="2"/>
  </r>
  <r>
    <n v="243"/>
    <s v="1.4.2. PERCUSION"/>
    <n v="1625"/>
    <s v="PIANO"/>
    <n v="4218"/>
    <s v="USADO"/>
    <m/>
    <s v="PIANO DE COLA STEINWAY PARA CO"/>
    <s v="NCIERTO SER.529646 MOD D274 CM"/>
    <n v="6719"/>
    <n v="529646"/>
    <s v="DE"/>
    <n v="98191082.829999998"/>
    <n v="98191082.829999998"/>
    <s v="1-6-55-05"/>
    <s v="1-6-55-05"/>
    <n v="98191082.829999998"/>
    <n v="93926477.257302478"/>
    <x v="1245"/>
    <d v="1995-12-28T00:00:00"/>
    <x v="2"/>
  </r>
  <r>
    <n v="243"/>
    <s v="1.4.2. PERCUSION"/>
    <n v="1607"/>
    <s v="PLATILLO"/>
    <n v="4219"/>
    <s v="USADO"/>
    <m/>
    <s v="PLATILLO 20 C5030 ZILDJIAN (P"/>
    <s v="AR)"/>
    <n v="6720"/>
    <m/>
    <s v="DE"/>
    <n v="403061.62"/>
    <n v="403061.62"/>
    <s v="1-6-55-05"/>
    <s v="3-1-45-06"/>
    <n v="403061.62"/>
    <n v="0"/>
    <x v="1246"/>
    <d v="1979-12-28T00:00:00"/>
    <x v="2"/>
  </r>
  <r>
    <n v="243"/>
    <s v="1.4.2. PERCUSION"/>
    <n v="1607"/>
    <s v="PLATILLO"/>
    <n v="4220"/>
    <s v="USADO"/>
    <m/>
    <s v="PLATILLO CHINO 18 TOSCO SUSPE"/>
    <s v="NDIDO"/>
    <n v="6721"/>
    <m/>
    <s v="CC"/>
    <n v="92708.64"/>
    <n v="92708.64"/>
    <s v="5-1-11-15-008"/>
    <s v="5-1-11-14-001"/>
    <n v="0"/>
    <n v="0"/>
    <x v="624"/>
    <d v="1984-11-13T00:00:00"/>
    <x v="2"/>
  </r>
  <r>
    <n v="243"/>
    <s v="1.4.2. PERCUSION"/>
    <n v="1607"/>
    <s v="PLATILLO"/>
    <n v="4221"/>
    <s v="USADO"/>
    <m/>
    <s v="PLATILLO CHINO 20 PAISE SUSPE"/>
    <s v="NDIDO NO. 146131"/>
    <n v="6722"/>
    <n v="146131"/>
    <s v="CC"/>
    <n v="167758.31"/>
    <n v="167758.31"/>
    <s v="5-1-11-15-008"/>
    <s v="5-1-11-14-001"/>
    <n v="0"/>
    <n v="0"/>
    <x v="629"/>
    <d v="1984-11-13T00:00:00"/>
    <x v="2"/>
  </r>
  <r>
    <n v="243"/>
    <s v="1.4.2. PERCUSION"/>
    <n v="1607"/>
    <s v="PLATILLO"/>
    <n v="4222"/>
    <s v="USADO"/>
    <m/>
    <s v="PLATILLO CHINO 22 PAISE NO. 1"/>
    <s v="4080 SUSPENDIDO"/>
    <n v="6723"/>
    <m/>
    <s v="CC"/>
    <n v="185417.07"/>
    <n v="185417.07"/>
    <s v="5-1-11-15-008"/>
    <s v="5-1-11-14-001"/>
    <n v="0"/>
    <n v="0"/>
    <x v="455"/>
    <d v="1984-11-13T00:00:00"/>
    <x v="2"/>
  </r>
  <r>
    <n v="243"/>
    <s v="1.4.2. PERCUSION"/>
    <n v="1607"/>
    <s v="PLATILLO"/>
    <n v="4223"/>
    <s v="USADO"/>
    <m/>
    <s v="PLATILLO CHINO 24 TOSCO SUSPE"/>
    <s v="NDIDO"/>
    <n v="6724"/>
    <m/>
    <s v="CC"/>
    <n v="194246.5"/>
    <n v="194246.5"/>
    <s v="5-1-11-15-008"/>
    <s v="5-1-11-14-001"/>
    <n v="0"/>
    <n v="0"/>
    <x v="1247"/>
    <d v="1988-04-21T00:00:00"/>
    <x v="2"/>
  </r>
  <r>
    <n v="243"/>
    <s v="1.4.2. PERCUSION"/>
    <n v="1607"/>
    <s v="PLATILLO"/>
    <n v="4224"/>
    <s v="USADO"/>
    <m/>
    <s v="PLATILLO EN COBRE ZILDJIAN DE "/>
    <s v="MANO"/>
    <n v="6725"/>
    <m/>
    <s v="CC"/>
    <n v="13244.02"/>
    <n v="13244.02"/>
    <s v="5-1-11-15-008"/>
    <s v="5-1-11-14-001"/>
    <n v="0"/>
    <n v="0"/>
    <x v="1248"/>
    <d v="1984-11-13T00:00:00"/>
    <x v="2"/>
  </r>
  <r>
    <n v="243"/>
    <s v="1.4.2. PERCUSION"/>
    <n v="1607"/>
    <s v="PLATILLO"/>
    <n v="4225"/>
    <s v="USADO"/>
    <m/>
    <s v="PLATILLO EN COBRE ZILDJIAN DE "/>
    <s v="MANO"/>
    <n v="6726"/>
    <m/>
    <s v="CC"/>
    <n v="13244.02"/>
    <n v="13244.02"/>
    <s v="5-1-11-15-008"/>
    <s v="5-1-11-14-001"/>
    <n v="0"/>
    <n v="0"/>
    <x v="1248"/>
    <d v="1984-11-13T00:00:00"/>
    <x v="2"/>
  </r>
  <r>
    <n v="243"/>
    <s v="1.4.2. PERCUSION"/>
    <n v="1607"/>
    <s v="PLATILLO"/>
    <n v="4226"/>
    <s v="USADO"/>
    <m/>
    <s v="PLATILLO SUSPENDIDO KC 5123 ZI"/>
    <s v="LDJAIN"/>
    <n v="6727"/>
    <m/>
    <s v="DE"/>
    <n v="325362.83"/>
    <n v="325362.83"/>
    <s v="1-6-55-05"/>
    <s v="3-1-45-06"/>
    <n v="325362.83"/>
    <n v="0"/>
    <x v="1249"/>
    <d v="1987-01-01T00:00:00"/>
    <x v="2"/>
  </r>
  <r>
    <n v="243"/>
    <s v="1.4.2. PERCUSION"/>
    <n v="1607"/>
    <s v="PLATILLO"/>
    <n v="4227"/>
    <s v="USADO"/>
    <m/>
    <s v="PLATILLO SUSPENDIDO 18 ZILDJI"/>
    <s v="AN"/>
    <n v="6728"/>
    <m/>
    <s v="CC"/>
    <n v="57391.09"/>
    <n v="57391.09"/>
    <s v="5-1-11-15-008"/>
    <s v="5-1-11-14-001"/>
    <n v="0"/>
    <n v="0"/>
    <x v="732"/>
    <d v="1988-04-21T00:00:00"/>
    <x v="2"/>
  </r>
  <r>
    <n v="243"/>
    <s v="1.4.2. PERCUSION"/>
    <n v="1607"/>
    <s v="PLATILLO"/>
    <n v="4228"/>
    <s v="USADO"/>
    <m/>
    <s v="PLATILLO SUSPENDIDO 24 ZILDJI"/>
    <s v="AN"/>
    <n v="6729"/>
    <m/>
    <s v="CC"/>
    <n v="66220.289999999994"/>
    <n v="66220.289999999994"/>
    <s v="5-1-11-15-008"/>
    <s v="5-1-11-14-001"/>
    <n v="0"/>
    <n v="0"/>
    <x v="503"/>
    <d v="1987-01-01T00:00:00"/>
    <x v="2"/>
  </r>
  <r>
    <n v="243"/>
    <s v="1.4.2. PERCUSION"/>
    <n v="1620"/>
    <s v="REDOBLANTE"/>
    <n v="4229"/>
    <s v="USADO"/>
    <m/>
    <s v="REDOBLANTE 12X 15 CROMADO LUDW"/>
    <s v="IG"/>
    <n v="6730"/>
    <m/>
    <s v="CC"/>
    <n v="214143.52"/>
    <n v="214143.52"/>
    <s v="5-1-11-15-008"/>
    <s v="5-1-11-14-001"/>
    <n v="0"/>
    <n v="0"/>
    <x v="1250"/>
    <d v="1987-01-01T00:00:00"/>
    <x v="2"/>
  </r>
  <r>
    <n v="243"/>
    <s v="1.4.2. PERCUSION"/>
    <n v="1620"/>
    <s v="REDOBLANTE"/>
    <n v="4230"/>
    <s v="USADO"/>
    <m/>
    <s v="REDOBLANTE 5 5X14 SN 1747 C 59"/>
    <s v="58 LINKO"/>
    <n v="6731"/>
    <n v="1747"/>
    <s v="CC"/>
    <n v="101979.4"/>
    <n v="101979.4"/>
    <s v="5-1-11-15-008"/>
    <s v="5-1-11-14-001"/>
    <n v="0"/>
    <n v="0"/>
    <x v="1251"/>
    <d v="1982-11-24T00:00:00"/>
    <x v="2"/>
  </r>
  <r>
    <n v="243"/>
    <s v="1.4.2. PERCUSION"/>
    <n v="1620"/>
    <s v="REDOBLANTE"/>
    <n v="4231"/>
    <s v="USADO"/>
    <m/>
    <s v="REDOBLANTE B-1414 SERIE 115184"/>
    <s v=" PEARL"/>
    <n v="6732"/>
    <n v="115184"/>
    <s v="CC"/>
    <n v="154514.26999999999"/>
    <n v="154514.26999999999"/>
    <s v="5-1-11-15-008"/>
    <s v="5-1-11-14-001"/>
    <n v="0"/>
    <n v="0"/>
    <x v="1252"/>
    <d v="1988-04-21T00:00:00"/>
    <x v="2"/>
  </r>
  <r>
    <n v="243"/>
    <s v="1.4.2. PERCUSION"/>
    <n v="1620"/>
    <s v="REDOBLANTE"/>
    <n v="4232"/>
    <s v="USADO"/>
    <m/>
    <s v="REDOBLANTE CLASICO"/>
    <m/>
    <n v="6733"/>
    <m/>
    <s v="DE"/>
    <n v="751161.7"/>
    <n v="751161.7"/>
    <s v="1-6-55-05"/>
    <s v="3-1-45-06"/>
    <n v="751161.7"/>
    <n v="0"/>
    <x v="1253"/>
    <d v="1995-12-28T00:00:00"/>
    <x v="2"/>
  </r>
  <r>
    <n v="243"/>
    <s v="1.4.2. PERCUSION"/>
    <n v="1620"/>
    <s v="REDOBLANTE"/>
    <n v="4233"/>
    <s v="USADO"/>
    <m/>
    <s v="REDOBLANTE MILITAR LUDWING 12X"/>
    <n v="14"/>
    <n v="6734"/>
    <m/>
    <s v="CC"/>
    <n v="180270.35"/>
    <n v="180270.35"/>
    <s v="5-1-11-15-008"/>
    <s v="5-1-11-14-001"/>
    <n v="0"/>
    <n v="0"/>
    <x v="1254"/>
    <d v="1992-07-03T00:00:00"/>
    <x v="2"/>
  </r>
  <r>
    <n v="243"/>
    <s v="1.4.2. PERCUSION"/>
    <n v="1620"/>
    <s v="REDOBLANTE"/>
    <n v="4234"/>
    <s v="USADO"/>
    <m/>
    <s v="REDOBLANTE NO. C-1595011 LUDWI"/>
    <s v="G"/>
    <n v="6735"/>
    <s v="C-1595011"/>
    <s v="CC"/>
    <n v="67875.87"/>
    <n v="67875.87"/>
    <s v="5-1-11-15-008"/>
    <s v="5-1-11-14-001"/>
    <n v="0"/>
    <n v="0"/>
    <x v="1255"/>
    <d v="1984-05-28T00:00:00"/>
    <x v="2"/>
  </r>
  <r>
    <n v="243"/>
    <s v="1.4.2. PERCUSION"/>
    <n v="1620"/>
    <s v="REDOBLANTE"/>
    <n v="4235"/>
    <s v="USADO"/>
    <m/>
    <s v="REDOBLANTE SERIE 2223087 LUDWI"/>
    <s v="G"/>
    <n v="6736"/>
    <n v="2223087"/>
    <s v="DE"/>
    <n v="435288.59"/>
    <n v="435288.59"/>
    <s v="1-6-37-07-005"/>
    <s v="3-1-45-06"/>
    <n v="435288.59"/>
    <n v="0"/>
    <x v="1256"/>
    <d v="1979-12-28T00:00:00"/>
    <x v="2"/>
  </r>
  <r>
    <n v="243"/>
    <s v="1.4.2. PERCUSION"/>
    <n v="1620"/>
    <s v="REDOBLANTE"/>
    <n v="4236"/>
    <s v="USADO"/>
    <m/>
    <s v="REDOBLANTE SUPERSENSITIVO  5 X"/>
    <n v="14"/>
    <n v="6737"/>
    <m/>
    <s v="DE"/>
    <n v="1141765.93"/>
    <n v="1141765.93"/>
    <s v="1-6-55-05"/>
    <s v="3-1-45-06"/>
    <n v="1141765.93"/>
    <n v="0"/>
    <x v="1257"/>
    <d v="1995-12-28T00:00:00"/>
    <x v="2"/>
  </r>
  <r>
    <n v="243"/>
    <s v="1.4.2. PERCUSION"/>
    <n v="1620"/>
    <s v="REDOBLANTE"/>
    <n v="4237"/>
    <s v="USADO"/>
    <m/>
    <s v="REDOBLANTE SUPERSENSITIVO  6 1"/>
    <s v="/2X 14"/>
    <n v="6738"/>
    <m/>
    <s v="DE"/>
    <n v="1275305.77"/>
    <n v="1275305.77"/>
    <s v="1-6-37-07-005"/>
    <s v="3-1-45-06"/>
    <n v="1275305.77"/>
    <n v="0"/>
    <x v="1258"/>
    <d v="1995-12-28T00:00:00"/>
    <x v="2"/>
  </r>
  <r>
    <n v="243"/>
    <s v="1.4.2. PERCUSION"/>
    <n v="1620"/>
    <s v="REDOBLANTE"/>
    <n v="4238"/>
    <s v="USADO"/>
    <m/>
    <s v="REDOBLANTE SUPERSENSITIVO  6 1"/>
    <s v="/4X 14"/>
    <n v="6739"/>
    <m/>
    <s v="DE"/>
    <n v="1081672.8999999999"/>
    <n v="1081672.8999999999"/>
    <s v="1-6-55-05"/>
    <s v="3-1-45-06"/>
    <n v="1081672.8999999999"/>
    <n v="0"/>
    <x v="1259"/>
    <d v="1995-12-28T00:00:00"/>
    <x v="2"/>
  </r>
  <r>
    <n v="243"/>
    <s v="1.4.2. PERCUSION"/>
    <n v="1668"/>
    <s v="TAMBOR"/>
    <n v="4239"/>
    <s v="USADO"/>
    <m/>
    <s v="SNARE DRUM 5X4 CROMADO SLINGER"/>
    <s v=" LAND"/>
    <n v="6740"/>
    <m/>
    <s v="CC"/>
    <n v="48916.84"/>
    <n v="48916.84"/>
    <s v="5-1-11-15-008"/>
    <s v="5-1-11-14-001"/>
    <n v="0"/>
    <n v="0"/>
    <x v="1260"/>
    <d v="1995-12-28T00:00:00"/>
    <x v="2"/>
  </r>
  <r>
    <n v="246"/>
    <s v="1.4.4. EQUIPO DE MUSICA"/>
    <n v="1709"/>
    <s v="STAND"/>
    <n v="4240"/>
    <s v="USADO"/>
    <m/>
    <s v="STAND CROMADO DOBLE EXTENSOR P"/>
    <s v="ARA TAMBOR"/>
    <n v="6741"/>
    <m/>
    <s v="CC"/>
    <n v="45184.45"/>
    <n v="45184.45"/>
    <s v="5-1-11-15-008"/>
    <s v="5-1-11-14-001"/>
    <n v="0"/>
    <n v="0"/>
    <x v="1261"/>
    <d v="1984-11-13T00:00:00"/>
    <x v="1"/>
  </r>
  <r>
    <n v="246"/>
    <s v="1.4.4. EQUIPO DE MUSICA"/>
    <n v="1709"/>
    <s v="STAND"/>
    <n v="4241"/>
    <s v="USADO"/>
    <m/>
    <s v="STAND DOBLE EXTENSOR CROMADO P"/>
    <s v="ARA PLATILLO"/>
    <n v="6742"/>
    <m/>
    <s v="CC"/>
    <n v="37619.83"/>
    <n v="37619.83"/>
    <s v="5-1-11-15-008"/>
    <s v="5-1-11-14-001"/>
    <n v="0"/>
    <n v="0"/>
    <x v="1262"/>
    <d v="1984-11-13T00:00:00"/>
    <x v="1"/>
  </r>
  <r>
    <n v="246"/>
    <s v="1.4.4. EQUIPO DE MUSICA"/>
    <n v="1709"/>
    <s v="STAND"/>
    <n v="4242"/>
    <s v="USADO"/>
    <m/>
    <s v="STAND DOBLE EXTENSOR CROMADO P"/>
    <s v="ARA PLATILLO"/>
    <n v="6743"/>
    <m/>
    <s v="CC"/>
    <n v="37619.83"/>
    <n v="37619.83"/>
    <s v="5-1-11-15-008"/>
    <s v="5-1-11-14-001"/>
    <n v="0"/>
    <n v="0"/>
    <x v="1262"/>
    <d v="1984-11-13T00:00:00"/>
    <x v="1"/>
  </r>
  <r>
    <n v="246"/>
    <s v="1.4.4. EQUIPO DE MUSICA"/>
    <n v="1709"/>
    <s v="STAND"/>
    <n v="4243"/>
    <s v="USADO"/>
    <m/>
    <s v="STAND DOBLE EXTENSOR CROMADO P"/>
    <s v="ARA PLATILLO"/>
    <n v="6744"/>
    <m/>
    <s v="CC"/>
    <n v="37619.83"/>
    <n v="37619.83"/>
    <s v="5-1-11-15-008"/>
    <s v="5-1-11-14-001"/>
    <n v="0"/>
    <n v="0"/>
    <x v="1262"/>
    <d v="1984-11-13T00:00:00"/>
    <x v="1"/>
  </r>
  <r>
    <n v="246"/>
    <s v="1.4.4. EQUIPO DE MUSICA"/>
    <n v="1709"/>
    <s v="STAND"/>
    <n v="4244"/>
    <s v="USADO"/>
    <m/>
    <s v="STAND DOBLE EXTENSOR CROMADO P"/>
    <s v="ARA PLATILLO"/>
    <n v="6745"/>
    <m/>
    <s v="CC"/>
    <n v="37619.83"/>
    <n v="37619.83"/>
    <s v="5-1-11-15-008"/>
    <s v="5-1-11-14-001"/>
    <n v="0"/>
    <n v="0"/>
    <x v="1262"/>
    <d v="1984-11-13T00:00:00"/>
    <x v="1"/>
  </r>
  <r>
    <n v="246"/>
    <s v="1.4.4. EQUIPO DE MUSICA"/>
    <n v="1709"/>
    <s v="STAND"/>
    <n v="4245"/>
    <s v="USADO"/>
    <m/>
    <s v="STAND DOBLE EXTENSOR CROMADO P"/>
    <s v="ARA PLATILLO"/>
    <n v="6746"/>
    <m/>
    <s v="CC"/>
    <n v="37619.83"/>
    <n v="37619.83"/>
    <s v="5-1-11-15-008"/>
    <s v="5-1-11-14-001"/>
    <n v="0"/>
    <n v="0"/>
    <x v="1262"/>
    <d v="1984-11-13T00:00:00"/>
    <x v="1"/>
  </r>
  <r>
    <n v="246"/>
    <s v="1.4.4. EQUIPO DE MUSICA"/>
    <n v="1709"/>
    <s v="STAND"/>
    <n v="4246"/>
    <s v="USADO"/>
    <m/>
    <s v="STAND DOBLE EXTENSOR CROMADO P"/>
    <s v="ARA PLATILLO"/>
    <n v="6747"/>
    <m/>
    <s v="CC"/>
    <n v="37619.83"/>
    <n v="37619.83"/>
    <s v="5-1-11-15-008"/>
    <s v="5-1-11-14-001"/>
    <n v="0"/>
    <n v="0"/>
    <x v="1262"/>
    <d v="1984-11-13T00:00:00"/>
    <x v="1"/>
  </r>
  <r>
    <n v="246"/>
    <s v="1.4.4. EQUIPO DE MUSICA"/>
    <n v="1709"/>
    <s v="STAND"/>
    <n v="4247"/>
    <s v="USADO"/>
    <m/>
    <s v="STAND JAPONES PARA TAMBOR"/>
    <m/>
    <n v="6748"/>
    <m/>
    <s v="CC"/>
    <n v="9491.6299999999992"/>
    <n v="9491.6299999999992"/>
    <s v="5-1-11-15-008"/>
    <s v="5-1-11-14-001"/>
    <n v="0"/>
    <n v="0"/>
    <x v="1263"/>
    <d v="1982-11-24T00:00:00"/>
    <x v="1"/>
  </r>
  <r>
    <n v="246"/>
    <s v="1.4.4. EQUIPO DE MUSICA"/>
    <n v="1709"/>
    <s v="STAND"/>
    <n v="4248"/>
    <s v="USADO"/>
    <m/>
    <s v="STAND JAPONES PARA TAMBOR"/>
    <m/>
    <n v="6749"/>
    <m/>
    <s v="CC"/>
    <n v="9491.6299999999992"/>
    <n v="9491.6299999999992"/>
    <s v="5-1-11-15-008"/>
    <s v="5-1-11-14-001"/>
    <n v="0"/>
    <n v="0"/>
    <x v="1263"/>
    <d v="1982-11-24T00:00:00"/>
    <x v="1"/>
  </r>
  <r>
    <n v="246"/>
    <s v="1.4.4. EQUIPO DE MUSICA"/>
    <n v="1709"/>
    <s v="STAND"/>
    <n v="4249"/>
    <s v="USADO"/>
    <m/>
    <s v="STAND MET┴LICO PARA CONTRAFAGO"/>
    <s v="T"/>
    <n v="6750"/>
    <m/>
    <s v="DE"/>
    <n v="695781.42"/>
    <n v="695781.42"/>
    <s v="1-6-55-05"/>
    <s v="3-1-45-06"/>
    <n v="695781.42"/>
    <n v="0"/>
    <x v="1264"/>
    <d v="1996-10-18T00:00:00"/>
    <x v="1"/>
  </r>
  <r>
    <n v="246"/>
    <s v="1.4.4. EQUIPO DE MUSICA"/>
    <n v="1709"/>
    <s v="STAND"/>
    <n v="4250"/>
    <s v="USADO"/>
    <m/>
    <s v="STAND PARA BOMBO"/>
    <m/>
    <n v="6751"/>
    <m/>
    <s v="DE"/>
    <n v="1307021.52"/>
    <n v="1307021.52"/>
    <s v="1-6-55-05"/>
    <s v="3-1-45-06"/>
    <n v="1307021.52"/>
    <n v="0"/>
    <x v="1265"/>
    <d v="1995-12-28T00:00:00"/>
    <x v="1"/>
  </r>
  <r>
    <n v="246"/>
    <s v="1.4.4. EQUIPO DE MUSICA"/>
    <n v="1709"/>
    <s v="STAND"/>
    <n v="4251"/>
    <s v="USADO"/>
    <m/>
    <s v="STAND PARA CRËTALOS"/>
    <m/>
    <n v="6752"/>
    <m/>
    <s v="CC"/>
    <n v="11080.71"/>
    <n v="11080.71"/>
    <s v="5-1-11-15-008"/>
    <s v="5-1-11-14-001"/>
    <n v="0"/>
    <n v="0"/>
    <x v="1266"/>
    <d v="1992-11-24T00:00:00"/>
    <x v="1"/>
  </r>
  <r>
    <n v="246"/>
    <s v="1.4.4. EQUIPO DE MUSICA"/>
    <n v="1709"/>
    <s v="STAND"/>
    <n v="4252"/>
    <s v="USADO"/>
    <m/>
    <s v="STAND PARA PLATILLO"/>
    <m/>
    <n v="6753"/>
    <m/>
    <s v="CC"/>
    <n v="25529.68"/>
    <n v="25529.68"/>
    <s v="5-1-11-15-008"/>
    <s v="5-1-11-14-001"/>
    <n v="0"/>
    <n v="0"/>
    <x v="1267"/>
    <d v="1995-12-28T00:00:00"/>
    <x v="1"/>
  </r>
  <r>
    <n v="246"/>
    <s v="1.4.4. EQUIPO DE MUSICA"/>
    <n v="1709"/>
    <s v="STAND"/>
    <n v="4253"/>
    <s v="USADO"/>
    <m/>
    <s v="STAND PARA REDOBLANTE LIDWIG"/>
    <m/>
    <n v="6754"/>
    <m/>
    <s v="CC"/>
    <n v="101538.05"/>
    <n v="101538.05"/>
    <s v="5-1-11-15-008"/>
    <s v="5-1-11-14-001"/>
    <n v="0"/>
    <n v="0"/>
    <x v="392"/>
    <d v="1979-12-28T00:00:00"/>
    <x v="1"/>
  </r>
  <r>
    <n v="246"/>
    <s v="1.4.4. EQUIPO DE MUSICA"/>
    <n v="1709"/>
    <s v="STAND"/>
    <n v="4254"/>
    <s v="USADO"/>
    <m/>
    <s v="STAND PARA REDOBLANTE PREMIER"/>
    <m/>
    <n v="6755"/>
    <m/>
    <s v="CC"/>
    <n v="20307.53"/>
    <n v="20307.53"/>
    <s v="5-1-11-15-008"/>
    <s v="5-1-11-14-001"/>
    <n v="0"/>
    <n v="0"/>
    <x v="1268"/>
    <d v="1982-11-24T00:00:00"/>
    <x v="1"/>
  </r>
  <r>
    <n v="243"/>
    <s v="1.4.2. PERCUSION"/>
    <n v="1668"/>
    <s v="TAMBOR"/>
    <n v="4255"/>
    <s v="USADO"/>
    <m/>
    <s v="TAM TAM CON STAND PAISTE"/>
    <m/>
    <n v="6756"/>
    <m/>
    <s v="CC"/>
    <n v="175974.08"/>
    <n v="175974.08"/>
    <s v="5-1-11-15-008"/>
    <s v="5-1-11-14-001"/>
    <n v="0"/>
    <n v="0"/>
    <x v="1269"/>
    <d v="1982-11-24T00:00:00"/>
    <x v="2"/>
  </r>
  <r>
    <n v="243"/>
    <s v="1.4.2. PERCUSION"/>
    <n v="1667"/>
    <s v="PERCUSION MENOR"/>
    <n v="4256"/>
    <s v="USADO"/>
    <m/>
    <s v="TEMPLE BLOCK LE 102 CINCO PIEZ"/>
    <s v="AS LUDWIG"/>
    <n v="6757"/>
    <m/>
    <s v="DE"/>
    <n v="565040.59"/>
    <n v="565040.59"/>
    <s v="1-6-55-05"/>
    <s v="3-1-45-06"/>
    <n v="565040.59"/>
    <n v="0"/>
    <x v="1270"/>
    <d v="1995-12-28T00:00:00"/>
    <x v="2"/>
  </r>
  <r>
    <n v="243"/>
    <s v="1.4.2. PERCUSION"/>
    <n v="1667"/>
    <s v="PERCUSION MENOR"/>
    <n v="4257"/>
    <s v="USADO"/>
    <m/>
    <s v="TEMPLE BLOCK CON STAND"/>
    <m/>
    <n v="6758"/>
    <m/>
    <s v="CC"/>
    <n v="26488.2"/>
    <n v="26488.2"/>
    <s v="5-1-11-15-008"/>
    <s v="5-1-11-14-001"/>
    <n v="0"/>
    <n v="0"/>
    <x v="1229"/>
    <d v="1986-09-23T00:00:00"/>
    <x v="2"/>
  </r>
  <r>
    <n v="243"/>
    <s v="1.4.2. PERCUSION"/>
    <n v="1630"/>
    <s v="TIMBAL"/>
    <n v="4258"/>
    <s v="USADO"/>
    <m/>
    <s v="TIMBAL LUDWING DE 20"/>
    <m/>
    <n v="6759"/>
    <m/>
    <s v="DE"/>
    <n v="5406597.4100000001"/>
    <n v="5406597.4100000001"/>
    <s v="1-6-55-05"/>
    <s v="1-6-55-05"/>
    <n v="5406597.4100000001"/>
    <n v="5171779.6976427892"/>
    <x v="1271"/>
    <d v="1995-12-28T00:00:00"/>
    <x v="2"/>
  </r>
  <r>
    <n v="243"/>
    <s v="1.4.2. PERCUSION"/>
    <n v="1630"/>
    <s v="TIMBAL"/>
    <n v="4259"/>
    <s v="USADO"/>
    <m/>
    <s v="TIMBAL LUDWING DE 23"/>
    <m/>
    <n v="6760"/>
    <m/>
    <s v="DE"/>
    <n v="6090596.5099999998"/>
    <n v="6090596.5099999998"/>
    <s v="1-6-55-05"/>
    <s v="1-6-55-05"/>
    <n v="6090596.5099999998"/>
    <n v="5826071.5544847688"/>
    <x v="1272"/>
    <d v="1995-12-28T00:00:00"/>
    <x v="2"/>
  </r>
  <r>
    <n v="243"/>
    <s v="1.4.2. PERCUSION"/>
    <n v="1630"/>
    <s v="TIMBAL"/>
    <n v="4260"/>
    <s v="REGULAR"/>
    <m/>
    <s v="TIMBAL LUDWING DE 26"/>
    <m/>
    <n v="6761"/>
    <m/>
    <s v="DE"/>
    <n v="6569572.6100000003"/>
    <n v="6569572.6100000003"/>
    <s v="1-6-37-07-005"/>
    <s v="1-6-37-07"/>
    <n v="6569572.6100000003"/>
    <n v="6284244.9085899573"/>
    <x v="1273"/>
    <d v="1995-12-28T00:00:00"/>
    <x v="2"/>
  </r>
  <r>
    <n v="243"/>
    <s v="1.4.2. PERCUSION"/>
    <n v="1630"/>
    <s v="TIMBAL"/>
    <n v="4261"/>
    <s v="REGULAR"/>
    <m/>
    <s v="TIMBAL LUDWING DE 29"/>
    <m/>
    <n v="6762"/>
    <m/>
    <s v="DE"/>
    <n v="7294222.7599999998"/>
    <n v="7294222.7599999998"/>
    <s v="1-6-37-07-005"/>
    <s v="1-6-37-07"/>
    <n v="7294222.7599999998"/>
    <n v="6977422.2712565446"/>
    <x v="1274"/>
    <d v="1995-12-28T00:00:00"/>
    <x v="2"/>
  </r>
  <r>
    <n v="243"/>
    <s v="1.4.2. PERCUSION"/>
    <n v="1630"/>
    <s v="TIMBAL"/>
    <n v="4262"/>
    <s v="USADO"/>
    <m/>
    <s v="TIMBAL LUDWING DE 32"/>
    <m/>
    <n v="6763"/>
    <m/>
    <s v="DE"/>
    <n v="7832408.1299999999"/>
    <n v="7832408.1299999999"/>
    <s v="1-6-55-05"/>
    <s v="1-6-55-05"/>
    <n v="7832408.1299999999"/>
    <n v="7492233.336157782"/>
    <x v="1275"/>
    <d v="1995-12-28T00:00:00"/>
    <x v="2"/>
  </r>
  <r>
    <n v="243"/>
    <s v="1.4.2. PERCUSION"/>
    <n v="1630"/>
    <s v="TIMBAL"/>
    <n v="4263"/>
    <s v="USADO"/>
    <m/>
    <s v="TIMBAL INGLES PREMIER"/>
    <m/>
    <n v="6764"/>
    <m/>
    <s v="CC"/>
    <n v="117829.29"/>
    <n v="117829.29"/>
    <s v="5-1-11-15-008"/>
    <s v="5-1-11-14-001"/>
    <n v="0"/>
    <n v="0"/>
    <x v="1276"/>
    <d v="1995-12-28T00:00:00"/>
    <x v="2"/>
  </r>
  <r>
    <n v="243"/>
    <s v="1.4.2. PERCUSION"/>
    <n v="1630"/>
    <s v="TIMBAL"/>
    <n v="4264"/>
    <s v="REGULAR"/>
    <m/>
    <s v="TIMBAL INGLES PREMIER"/>
    <m/>
    <n v="6765"/>
    <m/>
    <s v="CC"/>
    <n v="117829.29"/>
    <n v="117829.29"/>
    <s v="5-1-11-15-008"/>
    <s v="5-1-11-14-001"/>
    <n v="0"/>
    <n v="0"/>
    <x v="1276"/>
    <d v="1995-12-28T00:00:00"/>
    <x v="2"/>
  </r>
  <r>
    <n v="243"/>
    <s v="1.4.2. PERCUSION"/>
    <n v="1630"/>
    <s v="TIMBAL"/>
    <n v="4265"/>
    <s v="USADO"/>
    <m/>
    <s v="TIMBALES INGLES PREMIER"/>
    <m/>
    <n v="6766"/>
    <m/>
    <s v="CC"/>
    <n v="117829.29"/>
    <n v="117829.29"/>
    <s v="5-1-11-15-008"/>
    <s v="5-1-11-14-001"/>
    <n v="0"/>
    <n v="0"/>
    <x v="1276"/>
    <d v="1995-12-28T00:00:00"/>
    <x v="2"/>
  </r>
  <r>
    <n v="243"/>
    <s v="1.4.2. PERCUSION"/>
    <n v="1630"/>
    <s v="TIMBAL"/>
    <n v="4266"/>
    <s v="USADO"/>
    <m/>
    <s v="TIMBALES INGLES PREMIER"/>
    <m/>
    <n v="6767"/>
    <m/>
    <s v="CC"/>
    <n v="117829.29"/>
    <n v="117829.29"/>
    <s v="5-1-11-15-008"/>
    <s v="5-1-11-14-001"/>
    <n v="0"/>
    <n v="0"/>
    <x v="1276"/>
    <d v="1995-12-28T00:00:00"/>
    <x v="2"/>
  </r>
  <r>
    <n v="243"/>
    <s v="1.4.2. PERCUSION"/>
    <n v="1668"/>
    <s v="TAMBOR"/>
    <n v="4267"/>
    <s v="USADO"/>
    <m/>
    <s v="TOM TOM 13.14.15.16 (CUATRO PI"/>
    <s v="EZAS)"/>
    <n v="6768"/>
    <m/>
    <s v="DE"/>
    <n v="2306066.67"/>
    <n v="2306066.67"/>
    <s v="1-6-55-05"/>
    <s v="1-6-55-05"/>
    <n v="2306066.67"/>
    <n v="2205910.2760744882"/>
    <x v="1277"/>
    <d v="1995-12-28T00:00:00"/>
    <x v="2"/>
  </r>
  <r>
    <n v="243"/>
    <s v="1.4.2. PERCUSION"/>
    <n v="1668"/>
    <s v="TAMBOR"/>
    <n v="4268"/>
    <s v="USADO"/>
    <m/>
    <s v="TOM TOM AGUDOS STAND Y GANCHOS"/>
    <s v=" SLINGER LAND"/>
    <n v="6769"/>
    <m/>
    <s v="CC"/>
    <n v="148037.76000000001"/>
    <n v="148037.76000000001"/>
    <s v="5-1-11-15-008"/>
    <s v="5-1-11-14-001"/>
    <n v="0"/>
    <n v="0"/>
    <x v="1278"/>
    <d v="1995-12-28T00:00:00"/>
    <x v="2"/>
  </r>
  <r>
    <n v="243"/>
    <s v="1.4.2. PERCUSION"/>
    <n v="1668"/>
    <s v="TAMBOR"/>
    <n v="4269"/>
    <s v="USADO"/>
    <m/>
    <s v="TOM TOMS 6.8.10.12 (CUATRO PIE"/>
    <s v="ZAS)"/>
    <n v="6770"/>
    <m/>
    <s v="DE"/>
    <n v="1927147.3"/>
    <n v="1927147.3"/>
    <s v="1-6-55-05"/>
    <s v="1-6-55-05"/>
    <n v="1927147.3"/>
    <n v="1843448.018169919"/>
    <x v="1279"/>
    <d v="1995-12-28T00:00:00"/>
    <x v="2"/>
  </r>
  <r>
    <n v="243"/>
    <s v="1.4.2. PERCUSION"/>
    <n v="1668"/>
    <s v="TAMBOR"/>
    <n v="4270"/>
    <s v="USADO"/>
    <m/>
    <s v="TUMBADORA 12 1/2 LP 522-1 LAT"/>
    <s v="IN PERCUSION"/>
    <n v="6771"/>
    <m/>
    <s v="DE"/>
    <n v="456479.26"/>
    <n v="456479.26"/>
    <s v="1-6-55-05"/>
    <s v="3-1-45-06"/>
    <n v="456479.26"/>
    <n v="0"/>
    <x v="1280"/>
    <d v="1982-11-23T00:00:00"/>
    <x v="2"/>
  </r>
  <r>
    <n v="243"/>
    <s v="1.4.2. PERCUSION"/>
    <n v="1668"/>
    <s v="TAMBOR"/>
    <n v="4271"/>
    <s v="USADO"/>
    <m/>
    <s v="TUMBADORA 11 LP. 522-1 LATIN "/>
    <s v="PERCUSION"/>
    <n v="6772"/>
    <m/>
    <s v="CC"/>
    <n v="181457.13"/>
    <n v="181457.13"/>
    <s v="5-1-11-15-008"/>
    <s v="5-1-11-14-001"/>
    <n v="0"/>
    <n v="0"/>
    <x v="1281"/>
    <d v="1995-12-28T00:00:00"/>
    <x v="2"/>
  </r>
  <r>
    <n v="243"/>
    <s v="1.4.2. PERCUSION"/>
    <n v="1644"/>
    <s v="VIBRAFONO"/>
    <n v="4272"/>
    <s v="USADO"/>
    <m/>
    <s v="VIBRAFONO"/>
    <m/>
    <n v="6773"/>
    <m/>
    <s v="CC"/>
    <n v="92299.57"/>
    <n v="92299.57"/>
    <s v="5-1-11-15-008"/>
    <s v="5-1-11-14-001"/>
    <n v="0"/>
    <n v="0"/>
    <x v="1282"/>
    <d v="1995-12-28T00:00:00"/>
    <x v="2"/>
  </r>
  <r>
    <n v="243"/>
    <s v="1.4.2. PERCUSION"/>
    <n v="1644"/>
    <s v="VIBRAFONO"/>
    <n v="4273"/>
    <s v="USADO"/>
    <m/>
    <s v="VIBRAFONO MUSSER M75 CENTURY C"/>
    <s v="OD TI0350"/>
    <n v="6774"/>
    <s v="M75"/>
    <s v="DE"/>
    <n v="11181460.470000001"/>
    <n v="11181460.470000001"/>
    <s v="1-6-55-05"/>
    <s v="1-6-55-05"/>
    <n v="11181460.470000001"/>
    <n v="10695830.642352453"/>
    <x v="1283"/>
    <d v="1995-12-28T00:00:00"/>
    <x v="2"/>
  </r>
  <r>
    <n v="242"/>
    <s v="1.4.1. CUERDAS"/>
    <n v="1624"/>
    <s v="VIOLIN"/>
    <n v="4274"/>
    <s v="USADO"/>
    <m/>
    <s v="VIOLIN 3/4 ESTRADIVARIUSS SIN "/>
    <s v="ARCO"/>
    <n v="6775"/>
    <m/>
    <s v="DE"/>
    <n v="1147820.43"/>
    <n v="1147820.43"/>
    <s v="1-6-37-07-005"/>
    <s v="3-1-45-06"/>
    <n v="0"/>
    <n v="0"/>
    <x v="1284"/>
    <d v="1990-12-21T00:00:00"/>
    <x v="2"/>
  </r>
  <r>
    <n v="243"/>
    <s v="1.4.2. PERCUSION"/>
    <n v="1646"/>
    <s v="XILOFONO"/>
    <n v="4275"/>
    <s v="USADO"/>
    <m/>
    <s v="XILOFONO PICOLO  OCTAVASS C-5,"/>
    <s v="C-8 LUDWIG"/>
    <n v="6777"/>
    <m/>
    <s v="DE"/>
    <n v="501343.61"/>
    <n v="501343.61"/>
    <s v="1-6-55-05"/>
    <s v="3-1-45-06"/>
    <n v="501343.61"/>
    <n v="0"/>
    <x v="1285"/>
    <d v="1987-01-01T00:00:00"/>
    <x v="2"/>
  </r>
  <r>
    <n v="243"/>
    <s v="1.4.2. PERCUSION"/>
    <n v="1646"/>
    <s v="XILOFONO"/>
    <n v="4276"/>
    <s v="USADO"/>
    <m/>
    <s v="XILOFONO PREMIER INGLES REF 50"/>
    <s v="0 PROFESIONAL"/>
    <n v="6778"/>
    <m/>
    <s v="DE"/>
    <n v="7289299.0599999996"/>
    <n v="7289299.0599999996"/>
    <s v="1-6-55-05"/>
    <s v="1-6-55-05"/>
    <n v="7289299.0599999996"/>
    <n v="6981145.926238128"/>
    <x v="1286"/>
    <d v="1995-05-12T00:00:00"/>
    <x v="2"/>
  </r>
  <r>
    <n v="243"/>
    <s v="1.4.2. PERCUSION"/>
    <n v="1665"/>
    <s v="GONG ADAMS 42&quot; CON STAND (TAM TAM)"/>
    <n v="4277"/>
    <s v="USADO"/>
    <m/>
    <s v="SYMPHONIC GONG CON STAND."/>
    <m/>
    <n v="6779"/>
    <m/>
    <s v="DE"/>
    <n v="19603680.870000001"/>
    <n v="19603680.870000001"/>
    <s v="1-6-37-07-005"/>
    <s v="1-6-37-07"/>
    <n v="19603680.870000001"/>
    <n v="18713602.064483147"/>
    <x v="1287"/>
    <d v="1996-12-27T00:00:00"/>
    <x v="2"/>
  </r>
  <r>
    <n v="222"/>
    <s v="3.1 MUEBLES Y ENSERES"/>
    <n v="1238"/>
    <s v="SUPERFICIE"/>
    <n v="4278"/>
    <s v="USADO"/>
    <m/>
    <s v="ESCRITORIO EN CONGLOMERADO TAP"/>
    <s v="A FORMICA"/>
    <n v="6780"/>
    <m/>
    <s v="CC"/>
    <n v="84624.44"/>
    <n v="84624.44"/>
    <s v="5-1-11-15-002"/>
    <s v="5-1-11-14-003"/>
    <n v="0"/>
    <n v="0"/>
    <x v="1288"/>
    <d v="1993-02-10T00:00:00"/>
    <x v="6"/>
  </r>
  <r>
    <n v="244"/>
    <s v="1.4.3. VIENTO"/>
    <n v="1604"/>
    <s v="CLARINETE"/>
    <n v="4279"/>
    <s v="USADO"/>
    <m/>
    <s v="CLARINETE BAJO BUFFET CRAMPON "/>
    <s v="MOD 1193 NO. 25436 CON BOQUI"/>
    <n v="6781"/>
    <n v="25436"/>
    <s v="DE"/>
    <n v="12760752.73"/>
    <n v="12760752.73"/>
    <s v="1-6-37-07-005"/>
    <s v="1-6-37-07"/>
    <n v="12760752.73"/>
    <n v="12279438.815930558"/>
    <x v="1289"/>
    <d v="1992-07-03T00:00:00"/>
    <x v="2"/>
  </r>
  <r>
    <n v="244"/>
    <s v="1.4.3. VIENTO"/>
    <n v="1616"/>
    <s v="CORNO"/>
    <n v="4280"/>
    <s v="USADO"/>
    <m/>
    <s v="CORNO CONN MOD 8D FRENCH HORN "/>
    <s v="SERIE 551794,BOQUILLA  Y ESTUC"/>
    <n v="6783"/>
    <n v="551794"/>
    <s v="DE"/>
    <n v="7452555.7199999997"/>
    <n v="7452555.7199999997"/>
    <s v="1-6-37-07-005"/>
    <s v="1-6-37-07"/>
    <n v="7452555.7199999997"/>
    <n v="7118421.972573394"/>
    <x v="1290"/>
    <d v="1996-09-16T00:00:00"/>
    <x v="2"/>
  </r>
  <r>
    <n v="243"/>
    <s v="1.4.2. PERCUSION"/>
    <n v="1630"/>
    <s v="TIMBAL"/>
    <n v="4281"/>
    <s v="USADO"/>
    <m/>
    <s v="TIMBAL DE 26 LUDWIG PROFESION"/>
    <s v="AL CON AFINADOR"/>
    <n v="6784"/>
    <m/>
    <s v="DE"/>
    <n v="5465514.0800000001"/>
    <n v="5465514.0800000001"/>
    <s v="1-6-55-05"/>
    <s v="1-6-55-05"/>
    <n v="5465514.0800000001"/>
    <n v="5328434.9458558373"/>
    <x v="1291"/>
    <d v="1979-02-26T00:00:00"/>
    <x v="2"/>
  </r>
  <r>
    <n v="243"/>
    <s v="1.4.2. PERCUSION"/>
    <n v="1630"/>
    <s v="TIMBAL"/>
    <n v="4282"/>
    <s v="USADO"/>
    <m/>
    <s v="TIMBAL DE 29 LUDWIG PROFESION"/>
    <s v="AL MODEL CON AFINADOR"/>
    <n v="6785"/>
    <m/>
    <s v="DE"/>
    <n v="2807292.9"/>
    <n v="2807292.9"/>
    <s v="1-6-55-05"/>
    <s v="1-6-55-05"/>
    <n v="2807292.9"/>
    <n v="2685367.3992265589"/>
    <x v="1292"/>
    <d v="1995-12-28T00:00:00"/>
    <x v="2"/>
  </r>
  <r>
    <n v="243"/>
    <s v="1.4.2. PERCUSION"/>
    <n v="1630"/>
    <s v="TIMBAL"/>
    <n v="4283"/>
    <s v="USADO"/>
    <m/>
    <s v="TIMBAL CON STAND LATINO (PAR)"/>
    <m/>
    <n v="6786"/>
    <m/>
    <s v="CC"/>
    <n v="8829.39"/>
    <n v="8829.39"/>
    <s v="5-1-11-15-008"/>
    <s v="5-1-11-14-001"/>
    <n v="0"/>
    <n v="0"/>
    <x v="643"/>
    <d v="1990-12-20T00:00:00"/>
    <x v="2"/>
  </r>
  <r>
    <n v="244"/>
    <s v="1.4.3. VIENTO"/>
    <n v="1621"/>
    <s v="TROMBON"/>
    <n v="4284"/>
    <s v="USADO"/>
    <m/>
    <s v="TROMBON BAJO BACH STRADIVARIUS"/>
    <s v=" MODELO 50B SIN BOQUILLA"/>
    <n v="6787"/>
    <m/>
    <s v="DE"/>
    <n v="5585139.3300000001"/>
    <n v="5585139.3300000001"/>
    <s v="1-6-37-07-005"/>
    <s v="1-6-37-07"/>
    <n v="5585139.3300000001"/>
    <n v="5349411.3171126265"/>
    <x v="1293"/>
    <d v="1995-04-28T00:00:00"/>
    <x v="2"/>
  </r>
  <r>
    <n v="244"/>
    <s v="1.4.3. VIENTO"/>
    <n v="1642"/>
    <s v="TUBA"/>
    <n v="4286"/>
    <s v="USADO"/>
    <m/>
    <s v="TUBA YAMAHA YVB SERIE 100029"/>
    <m/>
    <n v="6789"/>
    <n v="100029"/>
    <s v="DE"/>
    <n v="29103836.969999999"/>
    <n v="29103836.969999999"/>
    <s v="1-6-37-07-005"/>
    <s v="1-6-37-07"/>
    <n v="29103836.969999999"/>
    <n v="27842209.832939431"/>
    <x v="1294"/>
    <d v="1995-12-12T00:00:00"/>
    <x v="2"/>
  </r>
  <r>
    <n v="242"/>
    <s v="1.4.1. CUERDAS"/>
    <n v="1610"/>
    <s v="ARPA"/>
    <n v="4287"/>
    <s v="USADO"/>
    <m/>
    <s v="ARPA CRITERION GRAN CONCERT MO"/>
    <s v="DEL, CON"/>
    <n v="6790"/>
    <m/>
    <s v="DE"/>
    <n v="41846937.810000002"/>
    <n v="41846937.810000002"/>
    <s v="1-6-55-05"/>
    <s v="1-6-55-05"/>
    <n v="41846937.810000002"/>
    <n v="39946933.79200647"/>
    <x v="1295"/>
    <d v="1996-12-27T00:00:00"/>
    <x v="2"/>
  </r>
  <r>
    <n v="244"/>
    <s v="1.4.3. VIENTO"/>
    <n v="1605"/>
    <s v="ESTUCHE"/>
    <n v="4288"/>
    <s v="USADO"/>
    <m/>
    <s v="ESTUCHE ORIGINAL PARA ARPA,EN "/>
    <s v="MADERA, FABRICADO"/>
    <n v="6791"/>
    <m/>
    <s v="DE"/>
    <n v="970848.97"/>
    <n v="970848.97"/>
    <s v="1-6-55-05"/>
    <s v="3-1-45-06"/>
    <n v="970848.97"/>
    <n v="0"/>
    <x v="1296"/>
    <d v="1996-12-31T00:00:00"/>
    <x v="1"/>
  </r>
  <r>
    <n v="244"/>
    <s v="1.4.3. VIENTO"/>
    <n v="1621"/>
    <s v="TROMBON"/>
    <n v="4289"/>
    <s v="USADO"/>
    <m/>
    <s v="TROMBËN TENOR BACH STRADIVARIU"/>
    <s v="S MOD. 42G S/N 76949 VARA ADIC"/>
    <n v="6792"/>
    <n v="76949"/>
    <s v="DE"/>
    <n v="6650444.1100000003"/>
    <n v="6650444.1100000003"/>
    <s v="1-6-37-07-005"/>
    <s v="1-6-37-07"/>
    <n v="6650444.1100000003"/>
    <n v="6348489.6255927356"/>
    <x v="1297"/>
    <d v="1996-12-27T00:00:00"/>
    <x v="2"/>
  </r>
  <r>
    <n v="244"/>
    <s v="1.4.3. VIENTO"/>
    <n v="1669"/>
    <s v="EUFONIO"/>
    <n v="4290"/>
    <s v="USADO"/>
    <m/>
    <s v="EUFËNIO  PLATEADO YAMAHA  SERI"/>
    <s v="E NO. 101720 MODELO"/>
    <n v="6793"/>
    <n v="101720"/>
    <s v="DE"/>
    <n v="4421933.71"/>
    <n v="4421933.71"/>
    <s v="1-6-37-07-005"/>
    <s v="1-6-37-07"/>
    <n v="4421933.71"/>
    <n v="4221161.747796989"/>
    <x v="1298"/>
    <d v="1996-12-27T00:00:00"/>
    <x v="2"/>
  </r>
  <r>
    <n v="244"/>
    <s v="1.4.3. VIENTO"/>
    <n v="1621"/>
    <s v="TROMBON"/>
    <n v="4291"/>
    <s v="USADO"/>
    <m/>
    <s v="TROMBËN TENOR BACH STRADIVARIU"/>
    <s v="S MOD. 42G SERIAL NO."/>
    <n v="6794"/>
    <m/>
    <s v="DE"/>
    <n v="6650444.1100000003"/>
    <n v="6650444.1100000003"/>
    <s v="1-6-55-05"/>
    <s v="1-6-55-05"/>
    <n v="6650444.1100000003"/>
    <n v="6348489.6255927356"/>
    <x v="1297"/>
    <d v="1996-12-27T00:00:00"/>
    <x v="2"/>
  </r>
  <r>
    <n v="244"/>
    <s v="1.4.3. VIENTO"/>
    <n v="1604"/>
    <s v="CLARINETE"/>
    <n v="4292"/>
    <s v="USADO"/>
    <m/>
    <s v="CLARINETE BUFFET 1131 SI B R13"/>
    <s v=" NO. 393 MY, CON BOQUILLA"/>
    <n v="6795"/>
    <n v="393"/>
    <s v="DE"/>
    <n v="4860458.62"/>
    <n v="4860458.62"/>
    <s v="1-6-55-05"/>
    <s v="1-6-55-05"/>
    <n v="4860458.62"/>
    <n v="4649611.5322533874"/>
    <x v="1299"/>
    <d v="1995-12-18T00:00:00"/>
    <x v="2"/>
  </r>
  <r>
    <n v="242"/>
    <s v="1.4.1. CUERDAS"/>
    <n v="1639"/>
    <s v="VIOLA"/>
    <n v="4293"/>
    <s v="USADO"/>
    <m/>
    <s v="VIOLA ITALIANA, CONSTRUIDA POR"/>
    <s v=" EL MAESTRO MICHELE"/>
    <n v="6796"/>
    <m/>
    <s v="DE"/>
    <n v="16094976.08"/>
    <n v="16094976.08"/>
    <s v="1-6-55-05"/>
    <s v="1-6-55-05"/>
    <n v="0"/>
    <n v="15364568.735824941"/>
    <x v="1300"/>
    <d v="1996-12-23T00:00:00"/>
    <x v="2"/>
  </r>
  <r>
    <n v="242"/>
    <s v="1.4.1. CUERDAS"/>
    <n v="1639"/>
    <s v="VIOLA"/>
    <n v="4294"/>
    <s v="USADO"/>
    <m/>
    <s v="VIOLA ITALIANA, CONSTRUIDA POR"/>
    <s v=" EL MAESTRO MICHELE"/>
    <n v="6797"/>
    <m/>
    <s v="DE"/>
    <n v="16094976.08"/>
    <n v="16094976.08"/>
    <s v="1-6-55-05"/>
    <s v="1-6-55-05"/>
    <n v="0"/>
    <n v="15364568.735824941"/>
    <x v="1300"/>
    <d v="1996-12-23T00:00:00"/>
    <x v="2"/>
  </r>
  <r>
    <n v="244"/>
    <s v="1.4.3. VIENTO"/>
    <n v="1642"/>
    <s v="TUBA"/>
    <n v="4295"/>
    <s v="USADO"/>
    <m/>
    <s v="TUBA WAGNERIANA M.111ALEXANDER"/>
    <s v="S MAINZ EN FA NO 14613ESTUCHE"/>
    <n v="6800"/>
    <n v="14613"/>
    <s v="DE"/>
    <n v="16832217.309999999"/>
    <n v="16832217.309999999"/>
    <s v="1-6-37-07-005"/>
    <s v="1-6-37-07"/>
    <n v="16832217.309999999"/>
    <n v="16056490.123364897"/>
    <x v="1301"/>
    <d v="1997-04-25T00:00:00"/>
    <x v="2"/>
  </r>
  <r>
    <n v="242"/>
    <s v="1.4.1. CUERDAS"/>
    <n v="1647"/>
    <s v="ARCO PARA VIOLA"/>
    <n v="4296"/>
    <s v="USADO"/>
    <m/>
    <s v="ARCO PARA VIOLA CONSTRUIDO EM "/>
    <s v="PENANBUCO Y LA NUEZ DE ╔BANO"/>
    <n v="6801"/>
    <m/>
    <s v="DE"/>
    <n v="3816923.59"/>
    <n v="3816923.59"/>
    <s v="1-6-55-05"/>
    <s v="1-6-55-05"/>
    <n v="0"/>
    <n v="3643707.4877558122"/>
    <x v="1302"/>
    <d v="1996-12-23T00:00:00"/>
    <x v="2"/>
  </r>
  <r>
    <n v="242"/>
    <s v="1.4.1. CUERDAS"/>
    <n v="1647"/>
    <s v="ARCO PARA VIOLA"/>
    <n v="4297"/>
    <s v="USADO"/>
    <m/>
    <s v="ARCO PARA VIOLA CONSTRUIDO EM "/>
    <s v="PERNANBUCO Y LA NUEZ DE ╔BANO"/>
    <n v="6802"/>
    <m/>
    <s v="DE"/>
    <n v="3816923.59"/>
    <n v="3816923.59"/>
    <s v="1-6-55-05"/>
    <s v="1-6-55-05"/>
    <n v="0"/>
    <n v="3643707.4877558122"/>
    <x v="1302"/>
    <d v="1996-12-23T00:00:00"/>
    <x v="2"/>
  </r>
  <r>
    <n v="244"/>
    <s v="1.4.3. VIENTO"/>
    <n v="1617"/>
    <s v="FLISCORNO"/>
    <n v="4298"/>
    <s v="USADO"/>
    <m/>
    <s v="FLISCORNO BARITONO CON FUNDA E"/>
    <s v="N LONA SERIE NO. 1183- 81"/>
    <n v="6803"/>
    <s v="1183-81"/>
    <s v="CC"/>
    <n v="114093.69"/>
    <n v="114093.69"/>
    <s v="5-1-11-15-008"/>
    <s v="5-1-11-14-001"/>
    <n v="0"/>
    <n v="0"/>
    <x v="1303"/>
    <d v="1997-08-27T00:00:00"/>
    <x v="2"/>
  </r>
  <r>
    <n v="244"/>
    <s v="1.4.3. VIENTO"/>
    <n v="1621"/>
    <s v="TROMBON"/>
    <n v="4299"/>
    <s v="USADO"/>
    <m/>
    <s v="TROMBON YAMAHA NO.  001927 YSL"/>
    <s v=" 8420G CON BOQUILLA"/>
    <n v="6804"/>
    <n v="1927"/>
    <s v="DE"/>
    <n v="4909554.09"/>
    <n v="4909554.09"/>
    <s v="1-6-55-05"/>
    <s v="1-6-55-05"/>
    <n v="4909554.09"/>
    <n v="4696577.2367970049"/>
    <x v="1304"/>
    <d v="1995-12-18T00:00:00"/>
    <x v="2"/>
  </r>
  <r>
    <n v="244"/>
    <s v="1.4.3. VIENTO"/>
    <n v="1603"/>
    <s v="TROMPETA"/>
    <n v="4300"/>
    <s v="USADO"/>
    <m/>
    <s v="CORNET GETZEN BB SERIE P13056"/>
    <m/>
    <n v="6805"/>
    <s v="P13056"/>
    <s v="DE"/>
    <n v="3050223.12"/>
    <n v="3050223.12"/>
    <s v="1-6-55-05"/>
    <s v="1-6-55-05"/>
    <n v="3050223.12"/>
    <n v="2905295.8303879197"/>
    <x v="1305"/>
    <d v="1997-12-19T00:00:00"/>
    <x v="2"/>
  </r>
  <r>
    <n v="244"/>
    <s v="1.4.3. VIENTO"/>
    <n v="1603"/>
    <s v="TROMPETA"/>
    <n v="4301"/>
    <s v="USADO"/>
    <m/>
    <s v="CORNET GETZEN BB SERIE P13058"/>
    <m/>
    <n v="6806"/>
    <s v="P13058"/>
    <s v="DE"/>
    <n v="3050223.12"/>
    <n v="3050223.12"/>
    <s v="1-6-55-05"/>
    <s v="1-6-55-05"/>
    <n v="3050223.12"/>
    <n v="2905295.8303879197"/>
    <x v="1305"/>
    <d v="1997-12-19T00:00:00"/>
    <x v="2"/>
  </r>
  <r>
    <n v="244"/>
    <s v="1.4.3. VIENTO"/>
    <n v="1642"/>
    <s v="TUBA"/>
    <n v="4302"/>
    <s v="USADO"/>
    <d v="2016-04-08T00:00:00"/>
    <s v="TUBA WAGNERIANA ALEXANDER MAIN"/>
    <s v="Z EN FA SERIE  NO. 14060"/>
    <n v="6807"/>
    <n v="14060"/>
    <s v="DE"/>
    <n v="12970648.18"/>
    <n v="12970648.18"/>
    <s v="1-6-55-05"/>
    <s v="1-6-55-05"/>
    <n v="12970648.18"/>
    <n v="12343590.35407947"/>
    <x v="1306"/>
    <d v="1998-04-30T00:00:00"/>
    <x v="2"/>
  </r>
  <r>
    <n v="244"/>
    <s v="1.4.3. VIENTO"/>
    <n v="1603"/>
    <s v="TROMPETA"/>
    <n v="4303"/>
    <s v="USADO"/>
    <m/>
    <s v="TROMPETA PICCOLO BB SERIE  413"/>
    <n v="35"/>
    <n v="6808"/>
    <n v="41335"/>
    <s v="DE"/>
    <n v="6994739.6200000001"/>
    <n v="6994739.6200000001"/>
    <s v="1-6-55-05"/>
    <s v="1-6-55-05"/>
    <n v="6994739.6200000001"/>
    <n v="6662393.8817417333"/>
    <x v="1307"/>
    <d v="1997-12-19T00:00:00"/>
    <x v="2"/>
  </r>
  <r>
    <n v="244"/>
    <s v="1.4.3. VIENTO"/>
    <n v="1603"/>
    <s v="TROMPETA"/>
    <n v="4304"/>
    <s v="USADO"/>
    <m/>
    <s v="TRUMPET BB/D SERIE 41284"/>
    <m/>
    <n v="6809"/>
    <n v="41284"/>
    <s v="DE"/>
    <n v="7002329.6500000004"/>
    <n v="7002329.6500000004"/>
    <s v="1-6-55-05"/>
    <s v="1-6-55-05"/>
    <n v="7002329.6500000004"/>
    <n v="6669623.2815738097"/>
    <x v="1308"/>
    <d v="1997-12-19T00:00:00"/>
    <x v="2"/>
  </r>
  <r>
    <n v="244"/>
    <s v="1.4.3. VIENTO"/>
    <n v="1616"/>
    <s v="CORNO"/>
    <n v="4305"/>
    <s v="USADO"/>
    <m/>
    <s v="FLUGELHORN BB YAMAHA SERIE 002"/>
    <s v="699 (BUGLE)"/>
    <n v="6810"/>
    <n v="2699"/>
    <s v="DE"/>
    <n v="5236562.34"/>
    <n v="5236562.34"/>
    <s v="1-6-55-05"/>
    <s v="1-6-55-05"/>
    <n v="5236562.34"/>
    <n v="4987754.0538635766"/>
    <x v="1309"/>
    <d v="1997-12-19T00:00:00"/>
    <x v="2"/>
  </r>
  <r>
    <n v="225"/>
    <s v="4.2 EQUIPO DE COMPUTACION"/>
    <n v="1111"/>
    <s v="ESTABILIZADOR"/>
    <n v="4306"/>
    <s v="INSERVIBLE"/>
    <m/>
    <s v="ESTABILIZADOR REGULADOR ELECTR"/>
    <s v="ONICO ENERGEX SERIE 02ES104220"/>
    <n v="6811"/>
    <s v="02ES104220"/>
    <s v="CC"/>
    <n v="274134.28999999998"/>
    <n v="274134.28999999998"/>
    <s v="5-1-11-15-004"/>
    <s v="5-1-11-14-004"/>
    <n v="0"/>
    <n v="0"/>
    <x v="1310"/>
    <d v="1994-06-24T00:00:00"/>
    <x v="3"/>
  </r>
  <r>
    <n v="224"/>
    <s v="4.1 EQUIPO DE COMUNICACION"/>
    <n v="1247"/>
    <s v="TELEFONO"/>
    <n v="4307"/>
    <s v="USADO"/>
    <m/>
    <s v="TEL╔FONO PANASONIC"/>
    <m/>
    <n v="6813"/>
    <m/>
    <s v="CC"/>
    <n v="131980.51999999999"/>
    <n v="131980.51999999999"/>
    <s v="5-1-11-15-003"/>
    <s v="5-1-11-14-004"/>
    <n v="0"/>
    <n v="0"/>
    <x v="1198"/>
    <d v="1996-08-21T00:00:00"/>
    <x v="3"/>
  </r>
  <r>
    <n v="224"/>
    <s v="4.1 EQUIPO DE COMUNICACION"/>
    <n v="1247"/>
    <s v="TELEFONO"/>
    <n v="4308"/>
    <s v="USADO"/>
    <m/>
    <s v="TELEFONO PANASONIC BLANCO"/>
    <m/>
    <n v="6814"/>
    <m/>
    <s v="CC"/>
    <n v="134425.26999999999"/>
    <n v="134425.26999999999"/>
    <s v="5-1-11-15-003"/>
    <s v="5-1-11-14-004"/>
    <n v="0"/>
    <n v="0"/>
    <x v="1311"/>
    <d v="1996-12-31T00:00:00"/>
    <x v="3"/>
  </r>
  <r>
    <n v="223"/>
    <s v="3.2 EQUIPO Y MAQUINA DE OFICINA"/>
    <n v="1045"/>
    <s v="CALCULADORA"/>
    <n v="4309"/>
    <s v="USADO"/>
    <m/>
    <s v="CALCULADORA CASIO"/>
    <m/>
    <n v="6816"/>
    <m/>
    <s v="CC"/>
    <n v="235281.13"/>
    <n v="235281.13"/>
    <s v="5-1-11-15-008"/>
    <s v="5-1-11-14-001"/>
    <n v="0"/>
    <n v="0"/>
    <x v="1312"/>
    <d v="1989-05-03T00:00:00"/>
    <x v="3"/>
  </r>
  <r>
    <n v="222"/>
    <s v="3.1 MUEBLES Y ENSERES"/>
    <n v="1146"/>
    <s v="LIBRO"/>
    <n v="4310"/>
    <s v="INSERVIBLE"/>
    <m/>
    <s v="DICCIONARIO LAROUSSE"/>
    <m/>
    <n v="6820"/>
    <m/>
    <s v="DE"/>
    <n v="11036.75"/>
    <n v="11036.75"/>
    <s v="1-9-60-07"/>
    <s v="3-1-45-12"/>
    <n v="0"/>
    <n v="0"/>
    <x v="571"/>
    <d v="1982-06-26T00:00:00"/>
    <x v="1"/>
  </r>
  <r>
    <n v="222"/>
    <s v="3.1 MUEBLES Y ENSERES"/>
    <n v="1146"/>
    <s v="LIBRO"/>
    <n v="4311"/>
    <s v="INSERVIBLE"/>
    <m/>
    <s v="DICCIONARIO DE LA MUSICA"/>
    <m/>
    <n v="6822"/>
    <m/>
    <s v="DE"/>
    <n v="8829.39"/>
    <n v="8829.39"/>
    <s v="1-9-60-07"/>
    <s v="3-1-45-12"/>
    <n v="0"/>
    <n v="0"/>
    <x v="643"/>
    <d v="1990-05-21T00:00:00"/>
    <x v="1"/>
  </r>
  <r>
    <n v="222"/>
    <s v="3.1 MUEBLES Y ENSERES"/>
    <n v="1165"/>
    <s v="MESA"/>
    <n v="4312"/>
    <s v="USADO"/>
    <m/>
    <s v="MESA AUXILIAR"/>
    <m/>
    <n v="6830"/>
    <m/>
    <s v="CC"/>
    <n v="55183.74"/>
    <n v="55183.74"/>
    <s v="5-1-11-15-002"/>
    <s v="5-1-11-14-003"/>
    <n v="0"/>
    <n v="0"/>
    <x v="628"/>
    <d v="1984-04-18T00:00:00"/>
    <x v="6"/>
  </r>
  <r>
    <n v="222"/>
    <s v="3.1 MUEBLES Y ENSERES"/>
    <n v="1165"/>
    <s v="MESA"/>
    <n v="4313"/>
    <s v="USADO"/>
    <m/>
    <s v="MESA AUXILIAR PARA TELEFONO CO"/>
    <s v="N RODACHINES"/>
    <n v="6831"/>
    <m/>
    <s v="CC"/>
    <n v="1765.81"/>
    <n v="1765.81"/>
    <s v="5-1-11-15-002"/>
    <s v="5-1-11-14-003"/>
    <n v="0"/>
    <n v="0"/>
    <x v="1313"/>
    <d v="1984-01-01T00:00:00"/>
    <x v="6"/>
  </r>
  <r>
    <n v="222"/>
    <s v="3.1 MUEBLES Y ENSERES"/>
    <n v="1165"/>
    <s v="MESA"/>
    <n v="4314"/>
    <s v="USADO"/>
    <m/>
    <s v="MESA PARA JUNTA"/>
    <m/>
    <n v="6832"/>
    <m/>
    <s v="DE"/>
    <n v="390378.74"/>
    <n v="390378.74"/>
    <s v="1-6-65-01"/>
    <s v="3-1-45-06"/>
    <n v="390378.74"/>
    <n v="0"/>
    <x v="1314"/>
    <d v="1994-08-17T00:00:00"/>
    <x v="6"/>
  </r>
  <r>
    <n v="222"/>
    <s v="3.1 MUEBLES Y ENSERES"/>
    <n v="1233"/>
    <s v="SILLA"/>
    <n v="4315"/>
    <s v="USADO"/>
    <m/>
    <s v="SILLA GIRATORIA CON BRAZOS, NE"/>
    <s v="UM┴TICA GRADUABLE"/>
    <n v="6837"/>
    <m/>
    <s v="CC"/>
    <n v="195641.78"/>
    <n v="195641.78"/>
    <s v="5-1-11-15-002"/>
    <s v="5-1-11-14-003"/>
    <n v="0"/>
    <n v="0"/>
    <x v="1195"/>
    <d v="1996-08-21T00:00:00"/>
    <x v="6"/>
  </r>
  <r>
    <n v="222"/>
    <s v="3.1 MUEBLES Y ENSERES"/>
    <n v="1233"/>
    <s v="SILLA"/>
    <n v="4316"/>
    <s v="USADO"/>
    <m/>
    <s v="SILLA ERGONOMICA EJECUTIVA,BRA"/>
    <s v="ZOS EN POLIURETANO,NEUM┴TICA"/>
    <n v="6838"/>
    <m/>
    <s v="DE"/>
    <n v="388178.1"/>
    <n v="388178.1"/>
    <s v="1-6-65-01"/>
    <s v="3-1-45-06"/>
    <n v="388178.1"/>
    <n v="0"/>
    <x v="1196"/>
    <d v="1996-08-21T00:00:00"/>
    <x v="6"/>
  </r>
  <r>
    <n v="224"/>
    <s v="4.1 EQUIPO DE COMUNICACION"/>
    <n v="1247"/>
    <s v="TELEFONO"/>
    <n v="4317"/>
    <s v="INSERVIBLE"/>
    <m/>
    <s v="TEL╔FONO PANASONIC REF KX T231"/>
    <s v="5,ALTAVOZ,SERIAL  6CAZC351914"/>
    <n v="6843"/>
    <s v="6CAZC351914"/>
    <s v="CC"/>
    <n v="131980.51999999999"/>
    <n v="131980.51999999999"/>
    <s v="5-1-11-15-003"/>
    <s v="5-1-11-14-004"/>
    <n v="0"/>
    <n v="0"/>
    <x v="1198"/>
    <d v="1996-08-21T00:00:00"/>
    <x v="3"/>
  </r>
  <r>
    <n v="222"/>
    <s v="3.1 MUEBLES Y ENSERES"/>
    <n v="1010"/>
    <s v="ARCHIVADOR (FIJO O RODANTE)"/>
    <n v="4318"/>
    <s v="USADO"/>
    <m/>
    <s v="ARCHIVADOR NEGRO"/>
    <m/>
    <n v="6847"/>
    <m/>
    <s v="DE"/>
    <n v="411873.28000000003"/>
    <n v="411873.28000000003"/>
    <s v="1-6-65-01"/>
    <s v="3-1-45-06"/>
    <n v="411873.28000000003"/>
    <n v="0"/>
    <x v="1315"/>
    <d v="1991-04-11T00:00:00"/>
    <x v="6"/>
  </r>
  <r>
    <n v="222"/>
    <s v="3.1 MUEBLES Y ENSERES"/>
    <n v="1146"/>
    <s v="LIBRO"/>
    <n v="4319"/>
    <s v="USADO"/>
    <m/>
    <s v="DICCIONARIO PEQUENO LAROUSSE I"/>
    <s v="LUSTRADO CIRC. LECTORES NO. 1"/>
    <n v="6850"/>
    <m/>
    <s v="DE"/>
    <n v="39644.01"/>
    <n v="39644.01"/>
    <s v="1-9-60-07"/>
    <s v="3-1-45-12"/>
    <n v="0"/>
    <n v="0"/>
    <x v="1316"/>
    <d v="1990-02-14T00:00:00"/>
    <x v="1"/>
  </r>
  <r>
    <n v="222"/>
    <s v="3.1 MUEBLES Y ENSERES"/>
    <n v="1146"/>
    <s v="LIBRO"/>
    <n v="4320"/>
    <s v="USADO"/>
    <m/>
    <s v="DICCIONARIO PEQUENO LAROUSSE I"/>
    <s v="LUSTRADO CIRC. LECTORES NO. 2"/>
    <n v="6851"/>
    <m/>
    <s v="DE"/>
    <n v="21985.29"/>
    <n v="21985.29"/>
    <s v="1-9-60-07"/>
    <s v="3-1-45-12"/>
    <n v="0"/>
    <n v="0"/>
    <x v="1317"/>
    <d v="1990-02-14T00:00:00"/>
    <x v="1"/>
  </r>
  <r>
    <n v="222"/>
    <s v="3.1 MUEBLES Y ENSERES"/>
    <n v="1106"/>
    <s v="ESCRITORIO"/>
    <n v="4321"/>
    <s v="USADO"/>
    <m/>
    <s v="ESCRITORIO EN MADERA CAJONES"/>
    <m/>
    <n v="6855"/>
    <m/>
    <s v="CC"/>
    <n v="124935.9"/>
    <n v="124935.9"/>
    <s v="5-1-11-15-002"/>
    <s v="5-1-11-14-003"/>
    <n v="0"/>
    <n v="0"/>
    <x v="1318"/>
    <d v="1984-11-26T00:00:00"/>
    <x v="6"/>
  </r>
  <r>
    <n v="222"/>
    <s v="3.1 MUEBLES Y ENSERES"/>
    <n v="1106"/>
    <s v="ESCRITORIO"/>
    <n v="4322"/>
    <s v="USADO"/>
    <m/>
    <s v="ESCRITORIO"/>
    <m/>
    <n v="6857"/>
    <m/>
    <s v="CC"/>
    <n v="139857.5"/>
    <n v="139857.5"/>
    <s v="5-1-11-15-002"/>
    <s v="5-1-11-14-003"/>
    <n v="0"/>
    <n v="0"/>
    <x v="1319"/>
    <d v="1990-05-02T00:00:00"/>
    <x v="6"/>
  </r>
  <r>
    <n v="222"/>
    <s v="3.1 MUEBLES Y ENSERES"/>
    <n v="1233"/>
    <s v="SILLA"/>
    <n v="4323"/>
    <s v="USADO"/>
    <m/>
    <s v="SILLA GIRATORIA SIN BRAZOS, NE"/>
    <s v="UM┴TICA GRADUABLE"/>
    <n v="6862"/>
    <m/>
    <s v="CC"/>
    <n v="195641.78"/>
    <n v="195641.78"/>
    <s v="5-1-11-15-002"/>
    <s v="5-1-11-14-003"/>
    <n v="0"/>
    <n v="0"/>
    <x v="1195"/>
    <d v="1996-08-21T00:00:00"/>
    <x v="6"/>
  </r>
  <r>
    <n v="222"/>
    <s v="3.1 MUEBLES Y ENSERES"/>
    <n v="1233"/>
    <s v="SILLA"/>
    <n v="4324"/>
    <s v="USADO"/>
    <m/>
    <s v="SILLA  GIRATORIA ERGONOMICA EJ"/>
    <s v="ECUTIVA, NEUM┴TICA"/>
    <n v="6865"/>
    <m/>
    <s v="DE"/>
    <n v="446404.86"/>
    <n v="446404.86"/>
    <s v="1-6-65-01"/>
    <s v="3-1-45-06"/>
    <n v="446404.86"/>
    <n v="0"/>
    <x v="1200"/>
    <d v="1996-08-21T00:00:00"/>
    <x v="6"/>
  </r>
  <r>
    <n v="225"/>
    <s v="4.2 EQUIPO DE COMPUTACION"/>
    <n v="1139"/>
    <s v="IMPRESORA"/>
    <n v="4325"/>
    <s v="USADO"/>
    <m/>
    <s v="IMPRESORA EPSON FX 1170 SERIE "/>
    <s v="6211206103 MANUAL"/>
    <n v="6879"/>
    <n v="6211206103"/>
    <s v="DE"/>
    <n v="844859.76"/>
    <n v="844859.76"/>
    <s v="1-6-70-02-001"/>
    <s v="3-1-45-06"/>
    <n v="844859.76"/>
    <n v="0"/>
    <x v="1320"/>
    <d v="1995-04-28T00:00:00"/>
    <x v="3"/>
  </r>
  <r>
    <n v="224"/>
    <s v="4.1 EQUIPO DE COMUNICACION"/>
    <n v="1247"/>
    <s v="TELEFONO"/>
    <n v="4326"/>
    <s v="INSERVIBLE"/>
    <m/>
    <s v="TEL╔FONO PANASONIC REF KX T231"/>
    <s v="5,ALTAVOZ,SERIAL  6CAZC354903"/>
    <n v="6887"/>
    <s v="6CAZC354903"/>
    <s v="DE"/>
    <n v="348231.03"/>
    <n v="348231.03"/>
    <s v="1-6-37-10-001"/>
    <s v="3-1-45-06"/>
    <n v="348231.03"/>
    <n v="0"/>
    <x v="1321"/>
    <d v="1990-04-16T00:00:00"/>
    <x v="3"/>
  </r>
  <r>
    <n v="223"/>
    <s v="3.2 EQUIPO Y MAQUINA DE OFICINA"/>
    <n v="1628"/>
    <s v="CAJA FUERTE"/>
    <n v="4327"/>
    <s v="USADO"/>
    <m/>
    <s v="CAJA FUERTE TRANGTON SAFE 2500"/>
    <s v=" NO. 7607"/>
    <n v="6888"/>
    <m/>
    <s v="CC"/>
    <n v="267477.42"/>
    <n v="267477.42"/>
    <s v="5-1-11-15-002"/>
    <s v="5-1-11-14-003"/>
    <n v="0"/>
    <n v="0"/>
    <x v="1322"/>
    <d v="1985-07-02T00:00:00"/>
    <x v="1"/>
  </r>
  <r>
    <n v="224"/>
    <s v="4.1 EQUIPO DE COMUNICACION"/>
    <n v="1654"/>
    <s v="CENTRAL TELEFONICA"/>
    <n v="4328"/>
    <s v="USADO"/>
    <m/>
    <s v="CENTRAL TELEFËNICA PANASONIC R"/>
    <s v="EF KXTD 1232 CON CAP 8 /32"/>
    <n v="6900"/>
    <s v="KXTD 1232"/>
    <s v="DE"/>
    <n v="7636100.4299999997"/>
    <n v="7636100.4299999997"/>
    <s v="1-6-70-01"/>
    <s v="1-6-70-01"/>
    <n v="7636100.4299999997"/>
    <n v="7289220.9456253881"/>
    <x v="1323"/>
    <d v="1996-12-31T00:00:00"/>
    <x v="3"/>
  </r>
  <r>
    <n v="224"/>
    <s v="4.1 EQUIPO DE COMUNICACION"/>
    <n v="1104"/>
    <s v="EQUIPO DE SONIDO"/>
    <n v="4329"/>
    <s v="INSERVIBLE"/>
    <m/>
    <s v="EQUIPO DE SONIDO PIONNER PL 22"/>
    <s v="17 SERIE 56644"/>
    <n v="6901"/>
    <n v="56644"/>
    <s v="DE"/>
    <n v="618057.04"/>
    <n v="618057.04"/>
    <s v="1-6-37-10-001"/>
    <s v="3-1-45-06"/>
    <n v="618057.04"/>
    <n v="0"/>
    <x v="458"/>
    <d v="1986-12-29T00:00:00"/>
    <x v="3"/>
  </r>
  <r>
    <n v="224"/>
    <s v="4.1 EQUIPO DE COMUNICACION"/>
    <n v="1247"/>
    <s v="TELEFONO"/>
    <n v="4330"/>
    <s v="USADO"/>
    <m/>
    <s v="TELEFONO PANASONIC"/>
    <m/>
    <n v="6907"/>
    <m/>
    <s v="CC"/>
    <n v="134425.26999999999"/>
    <n v="134425.26999999999"/>
    <s v="5-1-11-15-003"/>
    <s v="5-1-11-14-004"/>
    <n v="0"/>
    <n v="0"/>
    <x v="1311"/>
    <d v="1996-12-31T00:00:00"/>
    <x v="3"/>
  </r>
  <r>
    <n v="222"/>
    <s v="3.1 MUEBLES Y ENSERES"/>
    <n v="1028"/>
    <s v="BIBLIOTECA"/>
    <n v="4331"/>
    <s v="USADO"/>
    <m/>
    <s v="BIBLIOTECA DE 120X 130X 40 CMT"/>
    <s v="S PUERTA CORREDIZA"/>
    <n v="6917"/>
    <m/>
    <s v="DE"/>
    <n v="414125.77"/>
    <n v="414125.77"/>
    <s v="1-6-65-01"/>
    <s v="3-1-45-06"/>
    <n v="414125.77"/>
    <n v="0"/>
    <x v="1324"/>
    <d v="1994-04-15T00:00:00"/>
    <x v="6"/>
  </r>
  <r>
    <n v="222"/>
    <s v="3.1 MUEBLES Y ENSERES"/>
    <n v="1165"/>
    <s v="MESA"/>
    <n v="4332"/>
    <s v="USADO"/>
    <m/>
    <s v="MESA PARA COMPUTADOR EN MADERA"/>
    <s v=", 70X60X80 COLOR NATURAL"/>
    <n v="6920"/>
    <m/>
    <s v="CC"/>
    <n v="267129.84999999998"/>
    <n v="267129.84999999998"/>
    <s v="5-1-11-15-002"/>
    <s v="5-1-11-14-003"/>
    <n v="0"/>
    <n v="0"/>
    <x v="1192"/>
    <d v="1996-06-21T00:00:00"/>
    <x v="6"/>
  </r>
  <r>
    <n v="222"/>
    <s v="3.1 MUEBLES Y ENSERES"/>
    <n v="1233"/>
    <s v="SILLA"/>
    <n v="4333"/>
    <s v="USADO"/>
    <m/>
    <s v="SILLA ERGONOMICA EJECUTIVA,BRA"/>
    <s v="ZOS EN POLIURETANO,NEUM┴TICA"/>
    <n v="6923"/>
    <m/>
    <s v="DE"/>
    <n v="388178.1"/>
    <n v="388178.1"/>
    <s v="1-6-65-01"/>
    <s v="3-1-45-06"/>
    <n v="388178.1"/>
    <n v="0"/>
    <x v="1196"/>
    <d v="1996-08-21T00:00:00"/>
    <x v="6"/>
  </r>
  <r>
    <n v="237"/>
    <s v="4.3 LICENCIAS"/>
    <n v="1421"/>
    <s v="LICENCIAS DE SOFTWARE"/>
    <n v="4334"/>
    <s v="USADO"/>
    <m/>
    <s v="OFFICCE 97 PAQUETE Y LICENCIA,"/>
    <s v="CD. MANUALES"/>
    <n v="6931"/>
    <m/>
    <s v="DE"/>
    <n v="1271700.82"/>
    <n v="1271700.82"/>
    <s v="1-9-70-07"/>
    <s v="3-1-45-07"/>
    <n v="1271700.82"/>
    <n v="0"/>
    <x v="1325"/>
    <d v="1998-03-02T00:00:00"/>
    <x v="5"/>
  </r>
  <r>
    <n v="237"/>
    <s v="4.3 LICENCIAS"/>
    <n v="1421"/>
    <s v="LICENCIAS DE SOFTWARE"/>
    <n v="4335"/>
    <s v="USADO"/>
    <m/>
    <s v="LICENCIA Y PAQUETE COMPLETO VI"/>
    <s v="SUAL FOX PRO 5 PROF.,CD, MANUA"/>
    <n v="6932"/>
    <m/>
    <s v="DE"/>
    <n v="1252861.3600000001"/>
    <n v="1252861.3600000001"/>
    <s v="1-9-70-07"/>
    <s v="3-1-45-07"/>
    <n v="1252861.3600000001"/>
    <n v="0"/>
    <x v="1326"/>
    <d v="1998-03-02T00:00:00"/>
    <x v="5"/>
  </r>
  <r>
    <n v="237"/>
    <s v="4.3 LICENCIAS"/>
    <n v="1421"/>
    <s v="LICENCIAS DE SOFTWARE"/>
    <n v="4336"/>
    <s v="USADO"/>
    <m/>
    <s v="SACPPED (SIST. ADTIVO Y CONTAB"/>
    <s v="LE PROPIEDAD PLANTA Y EQUIPO)"/>
    <n v="6933"/>
    <m/>
    <s v="DE"/>
    <n v="4802083.55"/>
    <n v="4802083.55"/>
    <s v="1-9-70-07"/>
    <s v="3-1-45-07"/>
    <n v="4802083.55"/>
    <n v="0"/>
    <x v="1327"/>
    <d v="1997-12-29T00:00:00"/>
    <x v="5"/>
  </r>
  <r>
    <n v="237"/>
    <s v="4.3 LICENCIAS"/>
    <n v="1421"/>
    <s v="LICENCIAS DE SOFTWARE"/>
    <n v="4337"/>
    <s v="USADO"/>
    <m/>
    <s v="DIMASUO DIFERIDOS, MATERIALES "/>
    <s v="Y SUMINISTROS-OTROS)"/>
    <n v="6934"/>
    <m/>
    <s v="DE"/>
    <n v="4802083.55"/>
    <n v="4802083.55"/>
    <s v="1-9-70-07"/>
    <s v="3-1-45-07"/>
    <n v="4802083.55"/>
    <n v="0"/>
    <x v="1327"/>
    <d v="1997-12-29T00:00:00"/>
    <x v="5"/>
  </r>
  <r>
    <n v="225"/>
    <s v="4.2 EQUIPO DE COMPUTACION"/>
    <n v="1111"/>
    <s v="ESTABILIZADOR"/>
    <n v="4338"/>
    <s v="INSERVIBLE"/>
    <m/>
    <s v="ESTABILIZADOR"/>
    <m/>
    <n v="6935"/>
    <m/>
    <s v="DE"/>
    <n v="515526.1"/>
    <n v="515526.1"/>
    <s v="1-6-37-10-002-001"/>
    <s v="3-1-45-06"/>
    <n v="515526.1"/>
    <n v="0"/>
    <x v="1328"/>
    <d v="1995-05-26T00:00:00"/>
    <x v="3"/>
  </r>
  <r>
    <n v="223"/>
    <s v="3.2 EQUIPO Y MAQUINA DE OFICINA"/>
    <n v="1045"/>
    <s v="CALCULADORA"/>
    <n v="4339"/>
    <s v="INSERVIBLE"/>
    <m/>
    <s v="CALCULADORA CASIO DR-1212"/>
    <m/>
    <n v="6939"/>
    <m/>
    <s v="CC"/>
    <n v="212681.93"/>
    <n v="212681.93"/>
    <s v="5-1-11-15-008"/>
    <s v="5-1-11-14-001"/>
    <n v="0"/>
    <n v="0"/>
    <x v="1203"/>
    <d v="1995-12-29T00:00:00"/>
    <x v="3"/>
  </r>
  <r>
    <n v="222"/>
    <s v="3.1 MUEBLES Y ENSERES"/>
    <n v="1165"/>
    <s v="MESA"/>
    <n v="4340"/>
    <s v="USADO"/>
    <m/>
    <s v="MESA AUXILIAR PARA MAQUINA DE "/>
    <s v="ESCRIBIR"/>
    <n v="6944"/>
    <m/>
    <s v="CC"/>
    <n v="77698.61"/>
    <n v="77698.61"/>
    <s v="5-1-11-15-002"/>
    <s v="5-1-11-14-003"/>
    <n v="0"/>
    <n v="0"/>
    <x v="685"/>
    <d v="1989-05-26T00:00:00"/>
    <x v="6"/>
  </r>
  <r>
    <n v="222"/>
    <s v="3.1 MUEBLES Y ENSERES"/>
    <n v="1233"/>
    <s v="SILLA"/>
    <n v="4341"/>
    <s v="USADO"/>
    <m/>
    <s v="SILLA GIRATORIA SIN BRAZOS, NE"/>
    <s v="UM┴TICA GRADUABLE"/>
    <n v="6945"/>
    <m/>
    <s v="CC"/>
    <n v="195641.78"/>
    <n v="195641.78"/>
    <s v="5-1-11-15-002"/>
    <s v="5-1-11-14-003"/>
    <n v="0"/>
    <n v="0"/>
    <x v="1195"/>
    <d v="1996-08-21T00:00:00"/>
    <x v="6"/>
  </r>
  <r>
    <n v="224"/>
    <s v="4.1 EQUIPO DE COMUNICACION"/>
    <n v="1257"/>
    <s v="TRIPODE"/>
    <n v="4342"/>
    <s v="USADO"/>
    <m/>
    <s v="TRIPODE EN ALUMNIO TIPO TELESC"/>
    <s v="OPIO"/>
    <n v="6950"/>
    <m/>
    <s v="CC"/>
    <n v="116597.43"/>
    <n v="116597.43"/>
    <s v="5-1-11-15-003"/>
    <s v="5-1-11-14-004"/>
    <n v="0"/>
    <n v="0"/>
    <x v="1329"/>
    <d v="1988-02-25T00:00:00"/>
    <x v="2"/>
  </r>
  <r>
    <n v="224"/>
    <s v="4.1 EQUIPO DE COMUNICACION"/>
    <n v="1257"/>
    <s v="TRIPODE"/>
    <n v="4343"/>
    <s v="USADO"/>
    <m/>
    <s v="TRIPODE EN ALUMNIO TIPO TELESC"/>
    <s v="OPIO"/>
    <n v="6951"/>
    <m/>
    <s v="CC"/>
    <n v="116597.43"/>
    <n v="116597.43"/>
    <s v="5-1-11-15-003"/>
    <s v="5-1-11-14-004"/>
    <n v="0"/>
    <n v="0"/>
    <x v="1329"/>
    <d v="1988-02-25T00:00:00"/>
    <x v="2"/>
  </r>
  <r>
    <n v="224"/>
    <s v="4.1 EQUIPO DE COMUNICACION"/>
    <n v="1257"/>
    <s v="TRIPODE"/>
    <n v="4344"/>
    <s v="USADO"/>
    <m/>
    <s v="TRIPODE EN ALUMNIO TIPO TELESC"/>
    <s v="OPIO"/>
    <n v="6952"/>
    <m/>
    <s v="CC"/>
    <n v="116597.43"/>
    <n v="116597.43"/>
    <s v="5-1-11-15-003"/>
    <s v="5-1-11-14-004"/>
    <n v="0"/>
    <n v="0"/>
    <x v="1329"/>
    <d v="1988-02-25T00:00:00"/>
    <x v="2"/>
  </r>
  <r>
    <n v="224"/>
    <s v="4.1 EQUIPO DE COMUNICACION"/>
    <n v="1257"/>
    <s v="TRIPODE"/>
    <n v="4345"/>
    <s v="USADO"/>
    <m/>
    <s v="TRIPODE EN ALUMNIO TIPO TELESC"/>
    <s v="OPIO"/>
    <n v="6953"/>
    <m/>
    <s v="CC"/>
    <n v="116597.43"/>
    <n v="116597.43"/>
    <s v="5-1-11-15-003"/>
    <s v="5-1-11-14-004"/>
    <n v="0"/>
    <n v="0"/>
    <x v="1329"/>
    <d v="1988-02-25T00:00:00"/>
    <x v="2"/>
  </r>
  <r>
    <n v="224"/>
    <s v="4.1 EQUIPO DE COMUNICACION"/>
    <n v="1257"/>
    <s v="TRIPODE"/>
    <n v="4346"/>
    <s v="USADO"/>
    <m/>
    <s v="TRIPODE EN ALUMNIO TIPO TELESC"/>
    <s v="OPIO"/>
    <n v="6954"/>
    <m/>
    <s v="CC"/>
    <n v="116597.43"/>
    <n v="116597.43"/>
    <s v="5-1-11-15-003"/>
    <s v="5-1-11-14-004"/>
    <n v="0"/>
    <n v="0"/>
    <x v="1329"/>
    <d v="1988-02-25T00:00:00"/>
    <x v="2"/>
  </r>
  <r>
    <n v="224"/>
    <s v="4.1 EQUIPO DE COMUNICACION"/>
    <n v="1257"/>
    <s v="TRIPODE"/>
    <n v="4347"/>
    <s v="USADO"/>
    <m/>
    <s v="TRIPODE MEDIANO TIPO TELESCOPI"/>
    <s v="O AJUSTABLE SEEL"/>
    <n v="6955"/>
    <m/>
    <s v="CC"/>
    <n v="179834.6"/>
    <n v="179834.6"/>
    <s v="5-1-11-15-003"/>
    <s v="5-1-11-14-004"/>
    <n v="0"/>
    <n v="0"/>
    <x v="1330"/>
    <d v="1995-05-05T00:00:00"/>
    <x v="2"/>
  </r>
  <r>
    <n v="224"/>
    <s v="4.1 EQUIPO DE COMUNICACION"/>
    <n v="1257"/>
    <s v="TRIPODE"/>
    <n v="4348"/>
    <s v="USADO"/>
    <m/>
    <s v="TRIPODE MEDIANO TIPO TELESCOPI"/>
    <s v="O AJUSTABLE SEEL"/>
    <n v="6956"/>
    <m/>
    <s v="CC"/>
    <n v="179834.6"/>
    <n v="179834.6"/>
    <s v="5-1-11-15-003"/>
    <s v="5-1-11-14-004"/>
    <n v="0"/>
    <n v="0"/>
    <x v="1330"/>
    <d v="1995-05-05T00:00:00"/>
    <x v="2"/>
  </r>
  <r>
    <n v="224"/>
    <s v="4.1 EQUIPO DE COMUNICACION"/>
    <n v="1257"/>
    <s v="TRIPODE"/>
    <n v="4349"/>
    <s v="USADO"/>
    <m/>
    <s v="TRIPODE MEDIANO TIPO TELESCOPI"/>
    <s v="O AJUSTABLE SEEL"/>
    <n v="6957"/>
    <m/>
    <s v="CC"/>
    <n v="179834.6"/>
    <n v="179834.6"/>
    <s v="5-1-11-15-003"/>
    <s v="5-1-11-14-004"/>
    <n v="0"/>
    <n v="0"/>
    <x v="1330"/>
    <d v="1995-05-05T00:00:00"/>
    <x v="2"/>
  </r>
  <r>
    <n v="224"/>
    <s v="4.1 EQUIPO DE COMUNICACION"/>
    <n v="1257"/>
    <s v="TRIPODE"/>
    <n v="4350"/>
    <s v="USADO"/>
    <m/>
    <s v="TRIPODE MEDIANO TIPO TELESCOPI"/>
    <s v="O AJUSTABLE SEEL"/>
    <n v="6958"/>
    <m/>
    <s v="CC"/>
    <n v="179834.6"/>
    <n v="179834.6"/>
    <s v="5-1-11-15-003"/>
    <s v="5-1-11-14-004"/>
    <n v="0"/>
    <n v="0"/>
    <x v="1330"/>
    <d v="1995-05-05T00:00:00"/>
    <x v="2"/>
  </r>
  <r>
    <n v="224"/>
    <s v="4.1 EQUIPO DE COMUNICACION"/>
    <n v="1257"/>
    <s v="TRIPODE"/>
    <n v="4351"/>
    <s v="USADO"/>
    <m/>
    <s v="TRIPODE MEDIANO TIPO TELESCOPI"/>
    <s v="O AJUSTABLE SEEL"/>
    <n v="6959"/>
    <m/>
    <s v="CC"/>
    <n v="179834.6"/>
    <n v="179834.6"/>
    <s v="5-1-11-15-003"/>
    <s v="5-1-11-14-004"/>
    <n v="0"/>
    <n v="0"/>
    <x v="1330"/>
    <d v="1995-05-05T00:00:00"/>
    <x v="2"/>
  </r>
  <r>
    <n v="222"/>
    <s v="3.1 MUEBLES Y ENSERES"/>
    <n v="1233"/>
    <s v="SILLA"/>
    <n v="4352"/>
    <s v="USADO"/>
    <m/>
    <s v="SILLA ERGONOMICA EJECUTIVA,BRA"/>
    <s v="ZOS EN POLIURETANO,NEUM┴TICA"/>
    <n v="6964"/>
    <m/>
    <s v="DE"/>
    <n v="388178.1"/>
    <n v="388178.1"/>
    <s v="1-6-65-01"/>
    <s v="3-1-45-06"/>
    <n v="388178.1"/>
    <n v="0"/>
    <x v="1196"/>
    <d v="1996-08-21T00:00:00"/>
    <x v="6"/>
  </r>
  <r>
    <n v="224"/>
    <s v="4.1 EQUIPO DE COMUNICACION"/>
    <n v="1247"/>
    <s v="TELEFONO"/>
    <n v="4353"/>
    <s v="INSERVIBLE"/>
    <m/>
    <s v="TELEFONO PANASONIC"/>
    <m/>
    <n v="6965"/>
    <m/>
    <s v="CC"/>
    <n v="134425.26999999999"/>
    <n v="134425.26999999999"/>
    <s v="5-1-11-15-003"/>
    <s v="5-1-11-14-004"/>
    <n v="0"/>
    <n v="0"/>
    <x v="1311"/>
    <d v="1996-12-31T00:00:00"/>
    <x v="3"/>
  </r>
  <r>
    <n v="222"/>
    <s v="3.1 MUEBLES Y ENSERES"/>
    <n v="1233"/>
    <s v="SILLA"/>
    <n v="4354"/>
    <s v="USADO"/>
    <d v="2017-09-11T00:00:00"/>
    <s v="SILLA ERGONOMICA EJECUTIVA,BRA"/>
    <s v="ZOS EN POLIURETANO,NEUM┴TICA"/>
    <n v="6966"/>
    <m/>
    <s v="DE"/>
    <n v="388178.1"/>
    <n v="388178.1"/>
    <s v="1-6-65-01"/>
    <s v="3-1-45-06"/>
    <n v="388178.1"/>
    <n v="0"/>
    <x v="1196"/>
    <d v="1996-08-21T00:00:00"/>
    <x v="6"/>
  </r>
  <r>
    <n v="216"/>
    <s v="1.3. MAQUINARIA INDUSTRIAL"/>
    <n v="1142"/>
    <s v="LAVATAPETES"/>
    <n v="4355"/>
    <s v="USADO"/>
    <m/>
    <s v="NEVERA"/>
    <m/>
    <m/>
    <m/>
    <s v="DE"/>
    <n v="692224.01"/>
    <n v="692224.01"/>
    <s v="1-6-55-11"/>
    <s v="3-1-45-06"/>
    <n v="692224.01"/>
    <n v="0"/>
    <x v="1331"/>
    <d v="1991-04-22T00:00:00"/>
    <x v="3"/>
  </r>
  <r>
    <n v="219"/>
    <s v="1.6 HERRAMIENTAS Y ACCESORIOS"/>
    <n v="1242"/>
    <s v="TALADRO"/>
    <n v="4356"/>
    <s v="USADO"/>
    <m/>
    <s v="TALADRO DE 1/2 BOSCH PERC M 40"/>
    <s v="0W 2 VELOCIDADES"/>
    <n v="6979"/>
    <m/>
    <s v="CC"/>
    <n v="152141.57999999999"/>
    <n v="152141.57999999999"/>
    <s v="5-1-11-15-002"/>
    <s v="5-1-11-14-003"/>
    <n v="0"/>
    <n v="0"/>
    <x v="1332"/>
    <d v="1995-08-03T00:00:00"/>
    <x v="1"/>
  </r>
  <r>
    <n v="222"/>
    <s v="3.1 MUEBLES Y ENSERES"/>
    <n v="1234"/>
    <s v="SOFA"/>
    <n v="4357"/>
    <s v="USADO"/>
    <m/>
    <s v="POLTRONA LINEA PICASSO"/>
    <m/>
    <n v="6995"/>
    <m/>
    <s v="CC"/>
    <n v="122066.24000000001"/>
    <n v="122066.24000000001"/>
    <s v="5-1-11-15-002"/>
    <s v="5-1-11-14-003"/>
    <n v="0"/>
    <n v="0"/>
    <x v="1333"/>
    <d v="1984-06-01T00:00:00"/>
    <x v="6"/>
  </r>
  <r>
    <n v="222"/>
    <s v="3.1 MUEBLES Y ENSERES"/>
    <n v="1234"/>
    <s v="SOFA"/>
    <n v="4358"/>
    <s v="USADO"/>
    <m/>
    <s v="POLTRONA LINEA PICASSO"/>
    <m/>
    <n v="6996"/>
    <m/>
    <s v="CC"/>
    <n v="122066.24000000001"/>
    <n v="122066.24000000001"/>
    <s v="5-1-11-15-002"/>
    <s v="5-1-11-14-003"/>
    <n v="0"/>
    <n v="0"/>
    <x v="1333"/>
    <d v="1984-06-01T00:00:00"/>
    <x v="6"/>
  </r>
  <r>
    <n v="222"/>
    <s v="3.1 MUEBLES Y ENSERES"/>
    <n v="1234"/>
    <s v="SOFA"/>
    <n v="4359"/>
    <s v="USADO"/>
    <m/>
    <s v="SOFA DE DOS PUESTOS EN KORDOBA"/>
    <s v="N"/>
    <n v="7006"/>
    <m/>
    <s v="CC"/>
    <n v="59380.09"/>
    <n v="59380.09"/>
    <s v="5-1-11-15-002"/>
    <s v="5-1-11-14-003"/>
    <n v="0"/>
    <n v="0"/>
    <x v="1334"/>
    <d v="1995-11-21T00:00:00"/>
    <x v="6"/>
  </r>
  <r>
    <n v="222"/>
    <s v="3.1 MUEBLES Y ENSERES"/>
    <n v="1234"/>
    <s v="SOFA"/>
    <n v="4360"/>
    <s v="USADO"/>
    <m/>
    <s v="SOFA LINEA PICASSO"/>
    <m/>
    <n v="7008"/>
    <m/>
    <s v="CC"/>
    <n v="88080.47"/>
    <n v="88080.47"/>
    <s v="5-1-11-15-002"/>
    <s v="5-1-11-14-003"/>
    <n v="0"/>
    <n v="0"/>
    <x v="1335"/>
    <d v="1995-11-21T00:00:00"/>
    <x v="6"/>
  </r>
  <r>
    <n v="222"/>
    <s v="3.1 MUEBLES Y ENSERES"/>
    <n v="1146"/>
    <s v="LIBRO"/>
    <n v="4361"/>
    <s v="USADO"/>
    <m/>
    <s v="DICCIONARIO PEQUENO LAROUSSE I"/>
    <s v="LUSTRADO CIRC. LECTORES NO. 2"/>
    <n v="7020"/>
    <m/>
    <s v="DE"/>
    <n v="21985.29"/>
    <n v="21985.29"/>
    <s v="1-9-60-07"/>
    <s v="3-1-45-12"/>
    <n v="0"/>
    <n v="0"/>
    <x v="1317"/>
    <d v="1990-02-14T00:00:00"/>
    <x v="1"/>
  </r>
  <r>
    <n v="222"/>
    <s v="3.1 MUEBLES Y ENSERES"/>
    <n v="1146"/>
    <s v="LIBRO"/>
    <n v="4362"/>
    <s v="USADO"/>
    <m/>
    <s v="DICCIONARIO PEQUENO LAROUSSE I"/>
    <s v="LUSTRADO CIRC. LECTORES NO. 1"/>
    <n v="7021"/>
    <m/>
    <s v="DE"/>
    <n v="39644.01"/>
    <n v="39644.01"/>
    <s v="1-9-60-07"/>
    <s v="3-1-45-12"/>
    <n v="0"/>
    <n v="0"/>
    <x v="1316"/>
    <d v="1990-02-14T00:00:00"/>
    <x v="1"/>
  </r>
  <r>
    <n v="222"/>
    <s v="3.1 MUEBLES Y ENSERES"/>
    <n v="1146"/>
    <s v="LIBRO"/>
    <n v="4363"/>
    <s v="USADO"/>
    <m/>
    <s v="ENCICLOPEDIA DE LA MUSICA 3 TO"/>
    <s v="MOS"/>
    <n v="7022"/>
    <m/>
    <s v="DE"/>
    <n v="143036.1"/>
    <n v="143036.1"/>
    <s v="1-9-60-07"/>
    <s v="3-1-45-12"/>
    <n v="0"/>
    <n v="0"/>
    <x v="1336"/>
    <d v="1989-08-04T00:00:00"/>
    <x v="1"/>
  </r>
  <r>
    <n v="222"/>
    <s v="3.1 MUEBLES Y ENSERES"/>
    <n v="1146"/>
    <s v="LIBRO"/>
    <n v="4364"/>
    <s v="USADO"/>
    <m/>
    <s v="LIBRO CANCIONERO INFANTIL"/>
    <m/>
    <n v="7023"/>
    <m/>
    <s v="DE"/>
    <n v="13244.02"/>
    <n v="13244.02"/>
    <s v="1-9-60-07"/>
    <s v="3-1-45-12"/>
    <n v="0"/>
    <n v="0"/>
    <x v="1248"/>
    <d v="1990-10-11T00:00:00"/>
    <x v="1"/>
  </r>
  <r>
    <n v="222"/>
    <s v="3.1 MUEBLES Y ENSERES"/>
    <n v="1146"/>
    <s v="LIBRO"/>
    <n v="4365"/>
    <s v="USADO"/>
    <m/>
    <s v="LIBRO CANTOS RELIGIOSOS Y PROF"/>
    <s v="ANOS"/>
    <n v="7024"/>
    <m/>
    <s v="DE"/>
    <n v="13244.02"/>
    <n v="13244.02"/>
    <s v="1-9-60-07"/>
    <s v="3-1-45-12"/>
    <n v="0"/>
    <n v="0"/>
    <x v="1248"/>
    <d v="1990-10-11T00:00:00"/>
    <x v="1"/>
  </r>
  <r>
    <n v="222"/>
    <s v="3.1 MUEBLES Y ENSERES"/>
    <n v="1238"/>
    <s v="SUPERFICIE"/>
    <n v="4366"/>
    <s v="USADO"/>
    <m/>
    <s v="ESCRITORIO EN MADERA 1.80 X 0."/>
    <s v="75 X 0.80"/>
    <n v="7026"/>
    <m/>
    <s v="CC"/>
    <n v="13244.02"/>
    <n v="13244.02"/>
    <s v="5-1-11-15-002"/>
    <s v="5-1-11-14-003"/>
    <n v="0"/>
    <n v="0"/>
    <x v="1248"/>
    <d v="1990-11-01T00:00:00"/>
    <x v="6"/>
  </r>
  <r>
    <n v="222"/>
    <s v="3.1 MUEBLES Y ENSERES"/>
    <n v="1165"/>
    <s v="MESA"/>
    <n v="4367"/>
    <s v="USADO"/>
    <m/>
    <s v="MESA AUXILIAR PARA MAQUINA DE "/>
    <s v="ESCRIBIR"/>
    <n v="7027"/>
    <m/>
    <s v="CC"/>
    <n v="24280.9"/>
    <n v="24280.9"/>
    <s v="5-1-11-15-002"/>
    <s v="5-1-11-14-003"/>
    <n v="0"/>
    <n v="0"/>
    <x v="384"/>
    <d v="1984-04-23T00:00:00"/>
    <x v="6"/>
  </r>
  <r>
    <n v="222"/>
    <s v="3.1 MUEBLES Y ENSERES"/>
    <n v="1165"/>
    <s v="MESA"/>
    <n v="4368"/>
    <s v="USADO"/>
    <m/>
    <s v="MESA PARA JUNTAS DE 205 X 85 E"/>
    <s v="N MADERA Y TRIPLEX NATURAL"/>
    <n v="7028"/>
    <m/>
    <s v="CC"/>
    <n v="252661.75"/>
    <n v="252661.75"/>
    <s v="5-1-11-15-002"/>
    <s v="5-1-11-14-003"/>
    <n v="0"/>
    <n v="0"/>
    <x v="1337"/>
    <d v="1991-04-11T00:00:00"/>
    <x v="6"/>
  </r>
  <r>
    <n v="222"/>
    <s v="3.1 MUEBLES Y ENSERES"/>
    <n v="1165"/>
    <s v="MESA"/>
    <n v="4369"/>
    <s v="USADO"/>
    <m/>
    <s v="MESA PARA JUNTAS REDONDA"/>
    <m/>
    <n v="7030"/>
    <m/>
    <s v="DE"/>
    <n v="416331.67"/>
    <n v="416331.67"/>
    <s v="1-6-65-01"/>
    <s v="3-1-45-06"/>
    <n v="416331.67"/>
    <n v="0"/>
    <x v="1338"/>
    <d v="1995-03-27T00:00:00"/>
    <x v="6"/>
  </r>
  <r>
    <n v="222"/>
    <s v="3.1 MUEBLES Y ENSERES"/>
    <n v="1233"/>
    <s v="SILLA"/>
    <n v="4370"/>
    <s v="INSERVIBLE"/>
    <m/>
    <s v="SILLA FIJA"/>
    <m/>
    <n v="7032"/>
    <m/>
    <s v="CC"/>
    <n v="62506.07"/>
    <n v="62506.07"/>
    <s v="5-1-11-15-002"/>
    <s v="5-1-11-14-003"/>
    <n v="0"/>
    <n v="0"/>
    <x v="1339"/>
    <d v="1992-03-09T00:00:00"/>
    <x v="6"/>
  </r>
  <r>
    <n v="224"/>
    <s v="4.1 EQUIPO DE COMUNICACION"/>
    <n v="1655"/>
    <s v="CONTESTADOR"/>
    <n v="4371"/>
    <s v="INSERVIBLE"/>
    <m/>
    <s v="CONTESTADOR AUTOMATICO PANASON"/>
    <s v="IC"/>
    <n v="7036"/>
    <m/>
    <s v="CC"/>
    <n v="179100.5"/>
    <n v="179100.5"/>
    <s v="5-1-11-15-003"/>
    <s v="5-1-11-14-004"/>
    <n v="0"/>
    <n v="0"/>
    <x v="1340"/>
    <d v="1995-12-29T00:00:00"/>
    <x v="3"/>
  </r>
  <r>
    <n v="225"/>
    <s v="4.2 EQUIPO DE COMPUTACION"/>
    <n v="1111"/>
    <s v="ESTABILIZADOR"/>
    <n v="4372"/>
    <s v="USADO"/>
    <m/>
    <s v="ESTABILIZADOR SAHER"/>
    <m/>
    <n v="7038"/>
    <m/>
    <s v="CC"/>
    <n v="271033.09999999998"/>
    <n v="271033.09999999998"/>
    <s v="5-1-11-15-004"/>
    <s v="5-1-11-14-004"/>
    <n v="0"/>
    <n v="0"/>
    <x v="1341"/>
    <d v="1996-01-26T00:00:00"/>
    <x v="3"/>
  </r>
  <r>
    <n v="224"/>
    <s v="4.1 EQUIPO DE COMUNICACION"/>
    <n v="1247"/>
    <s v="TELEFONO"/>
    <n v="4373"/>
    <s v="INSERVIBLE"/>
    <m/>
    <s v="FAX PANASONIC KX F 500 SERE 4L"/>
    <s v="YC 054836"/>
    <n v="7040"/>
    <n v="54836"/>
    <s v="DE"/>
    <n v="872881.77"/>
    <n v="872881.77"/>
    <s v="1-6-37-10-001"/>
    <s v="3-1-45-06"/>
    <n v="872881.77"/>
    <n v="0"/>
    <x v="1342"/>
    <d v="1995-05-12T00:00:00"/>
    <x v="3"/>
  </r>
  <r>
    <n v="224"/>
    <s v="4.1 EQUIPO DE COMUNICACION"/>
    <n v="1247"/>
    <s v="TELEFONO"/>
    <n v="4374"/>
    <s v="INSERVIBLE"/>
    <m/>
    <s v="TEL╔FONO PANASONIC"/>
    <m/>
    <n v="7042"/>
    <m/>
    <s v="CC"/>
    <n v="131980.51999999999"/>
    <n v="131980.51999999999"/>
    <s v="5-1-11-15-003"/>
    <s v="5-1-11-14-004"/>
    <n v="0"/>
    <n v="0"/>
    <x v="1198"/>
    <d v="1996-08-21T00:00:00"/>
    <x v="3"/>
  </r>
  <r>
    <n v="223"/>
    <s v="3.2 EQUIPO Y MAQUINA DE OFICINA"/>
    <n v="1158"/>
    <s v="MAQUINA DE ESCRIBIR"/>
    <n v="4375"/>
    <s v="USADO"/>
    <m/>
    <s v="MAQUINA BROTHER CE 700 SERIAL "/>
    <s v="M 0320734"/>
    <n v="7044"/>
    <s v="M0320734"/>
    <s v="DE"/>
    <n v="1954049.44"/>
    <n v="1954049.44"/>
    <s v="1-6-65-02"/>
    <s v="1-6-65-02"/>
    <n v="1954049.44"/>
    <n v="1883488.6915235457"/>
    <x v="1343"/>
    <d v="1991-04-29T00:00:00"/>
    <x v="3"/>
  </r>
  <r>
    <n v="222"/>
    <s v="3.1 MUEBLES Y ENSERES"/>
    <n v="1146"/>
    <s v="LIBRO"/>
    <n v="4376"/>
    <s v="USADO"/>
    <m/>
    <s v="DICCIONARIO INGLES- ESPANOL"/>
    <m/>
    <n v="7048"/>
    <m/>
    <s v="DE"/>
    <n v="47917.16"/>
    <n v="47917.16"/>
    <s v="1-9-60-07"/>
    <s v="3-1-45-12"/>
    <n v="0"/>
    <n v="0"/>
    <x v="1185"/>
    <d v="1989-05-10T00:00:00"/>
    <x v="1"/>
  </r>
  <r>
    <n v="222"/>
    <s v="3.1 MUEBLES Y ENSERES"/>
    <n v="1010"/>
    <s v="ARCHIVADOR (FIJO O RODANTE)"/>
    <n v="4377"/>
    <s v="USADO"/>
    <m/>
    <s v="ARCHIVADOR METALICO DE 4 GAVET"/>
    <s v="AS, TAMANO OFICIO"/>
    <n v="7055"/>
    <m/>
    <s v="DE"/>
    <n v="387521.61"/>
    <n v="387521.61"/>
    <s v="1-6-65-01"/>
    <s v="3-1-45-06"/>
    <n v="387521.61"/>
    <n v="0"/>
    <x v="1205"/>
    <d v="1990-05-27T00:00:00"/>
    <x v="6"/>
  </r>
  <r>
    <n v="222"/>
    <s v="3.1 MUEBLES Y ENSERES"/>
    <n v="1165"/>
    <s v="MESA"/>
    <n v="4378"/>
    <s v="USADO"/>
    <m/>
    <s v="MESA PARA IMPRESORA DE 65X 60 "/>
    <s v="DOBLE ENTREPAÐO"/>
    <n v="7059"/>
    <m/>
    <s v="CC"/>
    <n v="192845.28"/>
    <n v="192845.28"/>
    <s v="5-1-11-15-002"/>
    <s v="5-1-11-14-003"/>
    <n v="0"/>
    <n v="0"/>
    <x v="1344"/>
    <d v="1990-02-19T00:00:00"/>
    <x v="6"/>
  </r>
  <r>
    <n v="222"/>
    <s v="3.1 MUEBLES Y ENSERES"/>
    <n v="1233"/>
    <s v="SILLA"/>
    <n v="4379"/>
    <s v="USADO"/>
    <m/>
    <s v="SILLA EN MADERA LINEA 300 SIN "/>
    <s v="BRAZOS CORDOBAN MARRON"/>
    <n v="7060"/>
    <m/>
    <s v="CC"/>
    <n v="69443.17"/>
    <n v="69443.17"/>
    <s v="5-1-11-15-002"/>
    <s v="5-1-11-14-003"/>
    <n v="0"/>
    <n v="0"/>
    <x v="1345"/>
    <d v="1989-09-22T00:00:00"/>
    <x v="6"/>
  </r>
  <r>
    <n v="241"/>
    <s v="9.1 ELEMENTOS MUSICALES"/>
    <n v="1748"/>
    <s v="CASSETE BETMAX Y VH GRABADOS"/>
    <n v="4380"/>
    <s v="USADO"/>
    <m/>
    <s v="CASSETTE BETAMAX CONCIERTO VIG"/>
    <s v="ESIMO ANIVERSARIO OFB"/>
    <n v="7068"/>
    <m/>
    <s v="DE"/>
    <n v="176587.63"/>
    <n v="176587.63"/>
    <s v="1-9-60-90-008"/>
    <s v="3-1-45-12"/>
    <n v="0"/>
    <n v="0"/>
    <x v="499"/>
    <d v="1988-08-05T00:00:00"/>
    <x v="0"/>
  </r>
  <r>
    <n v="241"/>
    <s v="9.1 ELEMENTOS MUSICALES"/>
    <n v="1748"/>
    <s v="CASSETE BETMAX Y VH GRABADOS"/>
    <n v="4381"/>
    <s v="USADO"/>
    <m/>
    <s v="CASSETTE BETAMAX L500 CANTATA "/>
    <s v="POR LA PAZ DEL MUNDO"/>
    <n v="7069"/>
    <m/>
    <s v="DE"/>
    <n v="75049.820000000007"/>
    <n v="75049.820000000007"/>
    <s v="1-9-60-90-008"/>
    <s v="3-1-45-12"/>
    <n v="0"/>
    <n v="0"/>
    <x v="637"/>
    <d v="1984-07-12T00:00:00"/>
    <x v="0"/>
  </r>
  <r>
    <n v="241"/>
    <s v="9.1 ELEMENTOS MUSICALES"/>
    <n v="1748"/>
    <s v="CASSETE BETMAX Y VH GRABADOS"/>
    <n v="4382"/>
    <s v="USADO"/>
    <m/>
    <s v="CASSETTE BETAMAX ORQ CAMARA. S"/>
    <s v="OFIA,OBRAS CHAIKOSKI, BACH TAB"/>
    <n v="7070"/>
    <m/>
    <s v="DE"/>
    <n v="198661.2"/>
    <n v="198661.2"/>
    <s v="1-9-60-90-008"/>
    <s v="3-1-45-12"/>
    <n v="0"/>
    <n v="0"/>
    <x v="1346"/>
    <d v="1983-11-26T00:00:00"/>
    <x v="0"/>
  </r>
  <r>
    <n v="241"/>
    <s v="9.1 ELEMENTOS MUSICALES"/>
    <n v="1601"/>
    <s v="CINTA DE AUDIO"/>
    <n v="4383"/>
    <s v="USADO"/>
    <m/>
    <s v="CINTA AUDIO DE 1/4 X 1200 GRAB"/>
    <s v=". OBRAS COLOMBIANAS"/>
    <n v="7071"/>
    <m/>
    <s v="DE"/>
    <n v="1324408.1399999999"/>
    <n v="1324408.1399999999"/>
    <s v="1-9-60-90-006"/>
    <s v="3-1-45-12"/>
    <n v="0"/>
    <n v="0"/>
    <x v="718"/>
    <d v="1984-01-26T00:00:00"/>
    <x v="0"/>
  </r>
  <r>
    <n v="241"/>
    <s v="9.1 ELEMENTOS MUSICALES"/>
    <n v="1601"/>
    <s v="CINTA DE AUDIO"/>
    <n v="4384"/>
    <s v="USADO"/>
    <m/>
    <s v="CINTA AUDIO DE 1/4 X 1200 GRAB"/>
    <s v=" FIJACIONES CORRIDOS DEL LLANO"/>
    <n v="7072"/>
    <m/>
    <s v="DE"/>
    <n v="161820.69"/>
    <n v="161820.69"/>
    <s v="1-9-60-90-006"/>
    <s v="3-1-45-12"/>
    <n v="0"/>
    <n v="0"/>
    <x v="1347"/>
    <d v="1987-08-24T00:00:00"/>
    <x v="0"/>
  </r>
  <r>
    <n v="241"/>
    <s v="9.1 ELEMENTOS MUSICALES"/>
    <n v="1601"/>
    <s v="CINTA DE AUDIO"/>
    <n v="4385"/>
    <s v="USADO"/>
    <m/>
    <s v="CINTA AUDIO DE 1/4 X 1200 GRAB"/>
    <s v=" FIJACIONES CORRIDOS DEL LLANO"/>
    <n v="7073"/>
    <m/>
    <s v="DE"/>
    <n v="161820.69"/>
    <n v="161820.69"/>
    <s v="1-9-60-90-006"/>
    <s v="3-1-45-12"/>
    <n v="0"/>
    <n v="0"/>
    <x v="1347"/>
    <d v="1987-08-24T00:00:00"/>
    <x v="0"/>
  </r>
  <r>
    <n v="241"/>
    <s v="9.1 ELEMENTOS MUSICALES"/>
    <n v="1601"/>
    <s v="CINTA DE AUDIO"/>
    <n v="4386"/>
    <s v="USADO"/>
    <m/>
    <s v="CINTA VIDEO DE 3/4 GRAB INTERP"/>
    <s v="RETACION DE MIGUEL VILL"/>
    <n v="7074"/>
    <m/>
    <s v="DE"/>
    <n v="1589289.59"/>
    <n v="1589289.59"/>
    <s v="1-9-60-90-006"/>
    <s v="3-1-45-12"/>
    <n v="0"/>
    <n v="0"/>
    <x v="1348"/>
    <d v="1986-08-28T00:00:00"/>
    <x v="0"/>
  </r>
  <r>
    <n v="241"/>
    <s v="9.1 ELEMENTOS MUSICALES"/>
    <n v="1601"/>
    <s v="CINTA DE AUDIO"/>
    <n v="4387"/>
    <s v="USADO"/>
    <m/>
    <s v="CINTA AUDIO DE 1/4 X 2500 CONC"/>
    <s v="IERO PARA TIMBALES"/>
    <n v="7075"/>
    <m/>
    <s v="DE"/>
    <n v="611434.9"/>
    <n v="611434.9"/>
    <s v="1-9-60-90-006"/>
    <s v="3-1-45-12"/>
    <n v="0"/>
    <n v="0"/>
    <x v="1349"/>
    <d v="1988-07-05T00:00:00"/>
    <x v="0"/>
  </r>
  <r>
    <n v="241"/>
    <s v="9.1 ELEMENTOS MUSICALES"/>
    <n v="1601"/>
    <s v="CINTA DE AUDIO"/>
    <n v="4388"/>
    <s v="USADO"/>
    <m/>
    <s v="CINTA MATRIZ DE 2' X 3200 (CON"/>
    <s v=" PISTAS) LP MUSICA POP.COLOMBI"/>
    <n v="7076"/>
    <m/>
    <s v="DE"/>
    <n v="963065.44"/>
    <n v="963065.44"/>
    <s v="1-9-60-90-006"/>
    <s v="3-1-45-12"/>
    <n v="0"/>
    <n v="0"/>
    <x v="1350"/>
    <d v="1988-05-23T00:00:00"/>
    <x v="0"/>
  </r>
  <r>
    <n v="241"/>
    <s v="9.1 ELEMENTOS MUSICALES"/>
    <n v="1602"/>
    <s v="CINTA DE VIDEO-CDS"/>
    <n v="4389"/>
    <s v="USADO"/>
    <m/>
    <s v="CINTA VIDEO DE 3/4 AMPEX Y COP"/>
    <s v="IA BETA SONY GRAB 25 AÐS OFB"/>
    <n v="7077"/>
    <m/>
    <s v="DE"/>
    <n v="7102984.2999999998"/>
    <n v="7102984.2999999998"/>
    <s v="1-9-60-90-007"/>
    <s v="3-1-45-12"/>
    <n v="0"/>
    <n v="0"/>
    <x v="1351"/>
    <d v="1992-09-28T00:00:00"/>
    <x v="0"/>
  </r>
  <r>
    <n v="241"/>
    <s v="9.1 ELEMENTOS MUSICALES"/>
    <n v="1602"/>
    <s v="CINTA DE VIDEO-CDS"/>
    <n v="4390"/>
    <s v="USADO"/>
    <m/>
    <s v="CINTA VIDEO DE 3/4 GRAB CINE A"/>
    <s v="NINMACION"/>
    <n v="7078"/>
    <m/>
    <s v="DE"/>
    <n v="264881.64"/>
    <n v="264881.64"/>
    <s v="1-9-60-90-007"/>
    <s v="3-1-45-12"/>
    <n v="0"/>
    <n v="0"/>
    <x v="485"/>
    <d v="1984-11-26T00:00:00"/>
    <x v="0"/>
  </r>
  <r>
    <n v="241"/>
    <s v="9.1 ELEMENTOS MUSICALES"/>
    <n v="1602"/>
    <s v="CINTA DE VIDEO-CDS"/>
    <n v="4391"/>
    <s v="USADO"/>
    <m/>
    <s v="CINTA VIDEO DE 3/4 SINFONIA NO"/>
    <s v=". 4 SCHUBERT Y JUBILEO- ATEHOR"/>
    <n v="7079"/>
    <m/>
    <s v="DE"/>
    <n v="132440.9"/>
    <n v="132440.9"/>
    <s v="1-9-60-90-007"/>
    <s v="3-1-45-12"/>
    <n v="0"/>
    <n v="0"/>
    <x v="1352"/>
    <d v="1988-06-02T00:00:00"/>
    <x v="0"/>
  </r>
  <r>
    <n v="241"/>
    <s v="9.1 ELEMENTOS MUSICALES"/>
    <n v="1602"/>
    <s v="CINTA DE VIDEO-CDS"/>
    <n v="4392"/>
    <s v="USADO"/>
    <m/>
    <s v="CINTA VIDEO DE 3/4 GRAB CONCIE"/>
    <s v="RTO PARA VIOLIN VILLAC Y BOLER"/>
    <n v="7080"/>
    <m/>
    <s v="DE"/>
    <n v="595983.64"/>
    <n v="595983.64"/>
    <s v="1-9-60-90-007"/>
    <s v="3-1-45-12"/>
    <n v="0"/>
    <n v="0"/>
    <x v="1353"/>
    <d v="1988-11-11T00:00:00"/>
    <x v="0"/>
  </r>
  <r>
    <n v="241"/>
    <s v="9.1 ELEMENTOS MUSICALES"/>
    <n v="1602"/>
    <s v="CINTA DE VIDEO-CDS"/>
    <n v="4393"/>
    <s v="USADO"/>
    <m/>
    <s v="CINTA VIDEO DE 3/4 GRAB HISTOR"/>
    <s v="IA DEL CINE"/>
    <n v="7081"/>
    <m/>
    <s v="DE"/>
    <n v="264881.64"/>
    <n v="264881.64"/>
    <s v="1-9-60-90-007"/>
    <s v="3-1-45-12"/>
    <n v="0"/>
    <n v="0"/>
    <x v="485"/>
    <d v="1986-09-19T00:00:00"/>
    <x v="0"/>
  </r>
  <r>
    <n v="241"/>
    <s v="9.1 ELEMENTOS MUSICALES"/>
    <n v="1602"/>
    <s v="CINTA DE VIDEO-CDS"/>
    <n v="4394"/>
    <s v="USADO"/>
    <m/>
    <s v="CINTA VIDEO DE 3/4 GRAB HISTOR"/>
    <s v="IA DEL CINE"/>
    <n v="7082"/>
    <m/>
    <s v="DE"/>
    <n v="264881.64"/>
    <n v="264881.64"/>
    <s v="1-9-60-90-007"/>
    <s v="3-1-45-12"/>
    <n v="0"/>
    <n v="0"/>
    <x v="485"/>
    <d v="1986-09-19T00:00:00"/>
    <x v="0"/>
  </r>
  <r>
    <n v="241"/>
    <s v="9.1 ELEMENTOS MUSICALES"/>
    <n v="1602"/>
    <s v="CINTA DE VIDEO-CDS"/>
    <n v="4395"/>
    <s v="USADO"/>
    <m/>
    <s v="CINTA VIDEO DE 3/4 GRAB HISTOR"/>
    <s v="IA DEL CINE"/>
    <n v="7083"/>
    <m/>
    <s v="DE"/>
    <n v="264881.64"/>
    <n v="264881.64"/>
    <s v="1-9-60-90-007"/>
    <s v="3-1-45-12"/>
    <n v="0"/>
    <n v="0"/>
    <x v="485"/>
    <d v="1986-09-19T00:00:00"/>
    <x v="0"/>
  </r>
  <r>
    <n v="241"/>
    <s v="9.1 ELEMENTOS MUSICALES"/>
    <n v="1602"/>
    <s v="CINTA DE VIDEO-CDS"/>
    <n v="4396"/>
    <s v="USADO"/>
    <m/>
    <s v="CINTA VIDEO DE 3/4 GRAB HISTOR"/>
    <s v="IA DEL CINE"/>
    <n v="7084"/>
    <m/>
    <s v="DE"/>
    <n v="264881.64"/>
    <n v="264881.64"/>
    <s v="1-9-60-90-007"/>
    <s v="3-1-45-12"/>
    <n v="0"/>
    <n v="0"/>
    <x v="485"/>
    <d v="1986-09-19T00:00:00"/>
    <x v="0"/>
  </r>
  <r>
    <n v="241"/>
    <s v="9.1 ELEMENTOS MUSICALES"/>
    <n v="1602"/>
    <s v="CINTA DE VIDEO-CDS"/>
    <n v="4397"/>
    <s v="USADO"/>
    <m/>
    <s v="CINTA VIDEO DE 3/4 GRAB HISTOR"/>
    <s v="IA DEL CINE"/>
    <n v="7085"/>
    <m/>
    <s v="DE"/>
    <n v="264881.64"/>
    <n v="264881.64"/>
    <s v="1-9-60-90-007"/>
    <s v="3-1-45-12"/>
    <n v="0"/>
    <n v="0"/>
    <x v="485"/>
    <d v="1986-09-19T00:00:00"/>
    <x v="0"/>
  </r>
  <r>
    <n v="241"/>
    <s v="9.1 ELEMENTOS MUSICALES"/>
    <n v="1602"/>
    <s v="CINTA DE VIDEO-CDS"/>
    <n v="4398"/>
    <s v="USADO"/>
    <m/>
    <s v="CINTA VIDEO DE 3/4 GRAB HISTOR"/>
    <s v="IA DEL CINE"/>
    <n v="7086"/>
    <m/>
    <s v="DE"/>
    <n v="264881.64"/>
    <n v="264881.64"/>
    <s v="1-9-60-90-007"/>
    <s v="3-1-45-12"/>
    <n v="0"/>
    <n v="0"/>
    <x v="485"/>
    <d v="1986-09-19T00:00:00"/>
    <x v="0"/>
  </r>
  <r>
    <n v="241"/>
    <s v="9.1 ELEMENTOS MUSICALES"/>
    <n v="1602"/>
    <s v="CINTA DE VIDEO-CDS"/>
    <n v="4399"/>
    <s v="USADO"/>
    <m/>
    <s v="CINTA VIDEO DE 3/4 GRAB HISTOR"/>
    <s v="IA DEL SOLDADO"/>
    <n v="7087"/>
    <m/>
    <s v="DE"/>
    <n v="701936.37"/>
    <n v="701936.37"/>
    <s v="1-9-60-90-007"/>
    <s v="3-1-45-12"/>
    <n v="0"/>
    <n v="0"/>
    <x v="1354"/>
    <d v="1988-06-03T00:00:00"/>
    <x v="0"/>
  </r>
  <r>
    <n v="241"/>
    <s v="9.1 ELEMENTOS MUSICALES"/>
    <n v="1602"/>
    <s v="CINTA DE VIDEO-CDS"/>
    <n v="4400"/>
    <s v="USADO"/>
    <m/>
    <s v="CINTA VIDEO DE 3/4 GRAB MATERI"/>
    <s v="AL FILMICO (2)"/>
    <n v="7088"/>
    <m/>
    <s v="DE"/>
    <n v="211905.33"/>
    <n v="211905.33"/>
    <s v="1-9-60-90-007"/>
    <s v="3-1-45-12"/>
    <n v="0"/>
    <n v="0"/>
    <x v="473"/>
    <d v="1987-12-07T00:00:00"/>
    <x v="0"/>
  </r>
  <r>
    <n v="241"/>
    <s v="9.1 ELEMENTOS MUSICALES"/>
    <n v="1602"/>
    <s v="CINTA DE VIDEO-CDS"/>
    <n v="4401"/>
    <s v="USADO"/>
    <m/>
    <s v="CINTA VIDEO DE 3/4 GRAB RECITA"/>
    <s v="L PABLO MILANES"/>
    <n v="7089"/>
    <m/>
    <s v="DE"/>
    <n v="1103673.4099999999"/>
    <n v="1103673.4099999999"/>
    <s v="1-9-60-90-007"/>
    <s v="3-1-45-12"/>
    <n v="0"/>
    <n v="0"/>
    <x v="377"/>
    <d v="1987-12-30T00:00:00"/>
    <x v="0"/>
  </r>
  <r>
    <n v="241"/>
    <s v="9.1 ELEMENTOS MUSICALES"/>
    <n v="1602"/>
    <s v="CINTA DE VIDEO-CDS"/>
    <n v="4402"/>
    <s v="USADO"/>
    <m/>
    <s v="CINTA VIDEO DE 3/4 GRAB RUTH M"/>
    <s v="ARULANDA"/>
    <n v="7090"/>
    <m/>
    <s v="DE"/>
    <n v="949159.06"/>
    <n v="949159.06"/>
    <s v="1-9-60-90-007"/>
    <s v="3-1-45-12"/>
    <n v="0"/>
    <n v="0"/>
    <x v="1355"/>
    <d v="1988-12-12T00:00:00"/>
    <x v="0"/>
  </r>
  <r>
    <n v="241"/>
    <s v="9.1 ELEMENTOS MUSICALES"/>
    <n v="1602"/>
    <s v="CINTA DE VIDEO-CDS"/>
    <n v="4403"/>
    <s v="USADO"/>
    <m/>
    <s v="CINTA VIDEO DE 3/4 GRANDES MAE"/>
    <s v="STROS DE CINE MUNDIAL-LUIS BUÐ"/>
    <n v="7091"/>
    <m/>
    <s v="DE"/>
    <n v="379663.74"/>
    <n v="379663.74"/>
    <s v="1-9-60-90-007"/>
    <s v="3-1-45-12"/>
    <n v="0"/>
    <n v="0"/>
    <x v="1356"/>
    <d v="1988-12-12T00:00:00"/>
    <x v="0"/>
  </r>
  <r>
    <n v="241"/>
    <s v="9.1 ELEMENTOS MUSICALES"/>
    <n v="1602"/>
    <s v="CINTA DE VIDEO-CDS"/>
    <n v="4404"/>
    <s v="USADO"/>
    <m/>
    <s v="CINTA VIDEO DE 3/4 UMATIC GRAB"/>
    <s v=" TERESITA GOMEZ"/>
    <n v="7092"/>
    <m/>
    <s v="DE"/>
    <n v="662204.13"/>
    <n v="662204.13"/>
    <s v="1-9-60-90-007"/>
    <s v="3-1-45-12"/>
    <n v="0"/>
    <n v="0"/>
    <x v="530"/>
    <d v="1984-01-01T00:00:00"/>
    <x v="0"/>
  </r>
  <r>
    <n v="241"/>
    <s v="9.1 ELEMENTOS MUSICALES"/>
    <n v="1602"/>
    <s v="CINTA DE VIDEO-CDS"/>
    <n v="4405"/>
    <s v="USADO"/>
    <m/>
    <s v="CINTA VIDEO DE 3/4 X 60 SONY G"/>
    <s v="RAB DTOS 25 AÐOS OFB"/>
    <n v="7093"/>
    <m/>
    <s v="DE"/>
    <n v="2648816.16"/>
    <n v="2648816.16"/>
    <s v="1-9-60-90-007"/>
    <s v="3-1-45-12"/>
    <n v="0"/>
    <n v="0"/>
    <x v="1357"/>
    <d v="1987-12-24T00:00:00"/>
    <x v="0"/>
  </r>
  <r>
    <n v="224"/>
    <s v="4.1 EQUIPO DE COMUNICACION"/>
    <n v="1220"/>
    <s v="GRABADORA"/>
    <n v="4406"/>
    <s v="USADO"/>
    <m/>
    <s v="GRABADORA  DIGITAL  DAT, MARCA"/>
    <s v=" SONY, MODELO DTC A 8"/>
    <n v="7097"/>
    <m/>
    <s v="DE"/>
    <n v="2443626.81"/>
    <n v="2443626.81"/>
    <s v="1-6-70-01"/>
    <s v="3-1-45-06"/>
    <n v="2443626.81"/>
    <n v="0"/>
    <x v="1358"/>
    <d v="1996-11-26T00:00:00"/>
    <x v="3"/>
  </r>
  <r>
    <n v="224"/>
    <s v="4.1 EQUIPO DE COMUNICACION"/>
    <n v="1220"/>
    <s v="GRABADORA"/>
    <n v="4407"/>
    <s v="USADO"/>
    <m/>
    <s v="GRABADORA REPRODUCTORA DE VIDE"/>
    <s v="O EN COLORES"/>
    <n v="7098"/>
    <m/>
    <s v="DE"/>
    <n v="11206926.699999999"/>
    <n v="11206926.699999999"/>
    <s v="1-6-70-01"/>
    <s v="3-1-45-06"/>
    <n v="11206926.699999999"/>
    <n v="0"/>
    <x v="1359"/>
    <d v="1993-11-09T00:00:00"/>
    <x v="3"/>
  </r>
  <r>
    <n v="225"/>
    <s v="4.2 EQUIPO DE COMPUTACION"/>
    <n v="1170"/>
    <s v="MONITOR"/>
    <n v="4408"/>
    <s v="USADO"/>
    <m/>
    <s v="MONITOR  MARCA SONY MOD 1350"/>
    <m/>
    <n v="7099"/>
    <m/>
    <s v="DE"/>
    <n v="1875953.5"/>
    <n v="1875953.5"/>
    <s v="1-6-70-02-001"/>
    <s v="1-6-70-02"/>
    <n v="1875953.5"/>
    <n v="1791105.5412019826"/>
    <x v="1360"/>
    <d v="1996-11-26T00:00:00"/>
    <x v="3"/>
  </r>
  <r>
    <n v="225"/>
    <s v="4.2 EQUIPO DE COMPUTACION"/>
    <n v="1170"/>
    <s v="MONITOR"/>
    <n v="4409"/>
    <s v="USADO"/>
    <m/>
    <s v="MONITOR DE VIDEO EN COLORES CO"/>
    <s v="N PANTALLA SUPER FINA"/>
    <n v="7100"/>
    <m/>
    <s v="DE"/>
    <n v="3978790.53"/>
    <n v="3978790.53"/>
    <s v="1-6-70-02-001"/>
    <s v="1-6-70-02"/>
    <n v="3978790.53"/>
    <n v="3820644.1134204511"/>
    <x v="1361"/>
    <d v="1993-11-09T00:00:00"/>
    <x v="3"/>
  </r>
  <r>
    <n v="241"/>
    <s v="9.1 ELEMENTOS MUSICALES"/>
    <n v="1602"/>
    <s v="CINTA DE VIDEO-CDS"/>
    <n v="4410"/>
    <s v="USADO"/>
    <m/>
    <s v="PELICULA DE 2.5MM A COLOR QUE "/>
    <s v="LEVANTE LA MANO LA GUITARRA"/>
    <n v="7101"/>
    <m/>
    <s v="DE"/>
    <n v="794644.92"/>
    <n v="794644.92"/>
    <s v="1-9-60-90-007"/>
    <s v="3-1-45-12"/>
    <n v="0"/>
    <n v="0"/>
    <x v="1362"/>
    <d v="1984-05-07T00:00:00"/>
    <x v="0"/>
  </r>
  <r>
    <n v="241"/>
    <s v="9.1 ELEMENTOS MUSICALES"/>
    <n v="1602"/>
    <s v="CINTA DE VIDEO-CDS"/>
    <n v="4411"/>
    <s v="USADO"/>
    <m/>
    <s v="PELICULA DOCUMENTAL SIMON BOLI"/>
    <s v="VAR"/>
    <n v="7102"/>
    <m/>
    <s v="DE"/>
    <n v="221264.44"/>
    <n v="221264.44"/>
    <s v="1-9-60-90-007"/>
    <s v="3-1-45-12"/>
    <n v="0"/>
    <n v="0"/>
    <x v="1363"/>
    <d v="1984-04-26T00:00:00"/>
    <x v="0"/>
  </r>
  <r>
    <n v="224"/>
    <s v="4.1 EQUIPO DE COMUNICACION"/>
    <n v="1247"/>
    <s v="TELEFONO"/>
    <n v="4412"/>
    <s v="INSERVIBLE"/>
    <m/>
    <s v="TEL╔FONO PANASONIC REF KX T231"/>
    <s v="5,ALTAVOZ,SERIAL  SRB2C258109"/>
    <n v="7105"/>
    <s v="SRB2C258109"/>
    <s v="CC"/>
    <n v="131980.51999999999"/>
    <n v="131980.51999999999"/>
    <s v="5-1-11-15-003"/>
    <s v="5-1-11-14-004"/>
    <n v="0"/>
    <n v="0"/>
    <x v="1198"/>
    <d v="1996-08-21T00:00:00"/>
    <x v="3"/>
  </r>
  <r>
    <n v="246"/>
    <s v="1.4.4. EQUIPO DE MUSICA"/>
    <n v="1707"/>
    <s v="SONIDO"/>
    <n v="4413"/>
    <s v="USADO"/>
    <m/>
    <s v="UNIDAD DE CONEXIËN TASCAM  PB "/>
    <s v="32B"/>
    <n v="7106"/>
    <m/>
    <s v="DE"/>
    <n v="439331.48"/>
    <n v="439331.48"/>
    <s v="1-6-70-01"/>
    <s v="3-1-45-06"/>
    <n v="439331.48"/>
    <n v="0"/>
    <x v="1364"/>
    <d v="1997-06-11T00:00:00"/>
    <x v="3"/>
  </r>
  <r>
    <n v="224"/>
    <s v="4.1 EQUIPO DE COMUNICACION"/>
    <n v="1048"/>
    <s v="CAMARA DE VIDEO"/>
    <n v="4414"/>
    <s v="USADO"/>
    <m/>
    <s v="VIDEOGRABADORA  EDITORA INDUST"/>
    <s v="RIAL EN FORMATO S-VHS,"/>
    <n v="7107"/>
    <m/>
    <s v="DE"/>
    <n v="3289497.63"/>
    <n v="3289497.63"/>
    <s v="1-6-70-01"/>
    <s v="1-6-70-01"/>
    <n v="3289497.63"/>
    <n v="3140716.1386802974"/>
    <x v="1365"/>
    <d v="1996-11-26T00:00:00"/>
    <x v="3"/>
  </r>
  <r>
    <n v="224"/>
    <s v="4.1 EQUIPO DE COMUNICACION"/>
    <n v="1048"/>
    <s v="CAMARA DE VIDEO"/>
    <n v="4415"/>
    <s v="USADO"/>
    <m/>
    <s v="VIDEOGRABADORA EDITORA , MARCA"/>
    <s v=" SONY, MOD UVW 1800"/>
    <n v="7108"/>
    <m/>
    <s v="DE"/>
    <n v="19022694.98"/>
    <n v="19022694.98"/>
    <s v="1-6-70-01"/>
    <s v="1-6-70-01"/>
    <n v="19022694.98"/>
    <n v="18162312.865043372"/>
    <x v="1366"/>
    <d v="1996-11-26T00:00:00"/>
    <x v="3"/>
  </r>
  <r>
    <n v="246"/>
    <s v="1.4.4. EQUIPO DE MUSICA"/>
    <n v="1707"/>
    <s v="SONIDO"/>
    <n v="4416"/>
    <s v="USADO"/>
    <m/>
    <s v="DECK TECNICS RSTR SERIE OC79K6"/>
    <n v="265"/>
    <n v="7109"/>
    <s v="OC79K6265"/>
    <s v="DE"/>
    <n v="604788.11"/>
    <n v="604788.11"/>
    <s v="1-6-70-01"/>
    <s v="3-1-45-06"/>
    <n v="604788.11"/>
    <n v="0"/>
    <x v="1367"/>
    <d v="1997-12-29T00:00:00"/>
    <x v="3"/>
  </r>
  <r>
    <n v="222"/>
    <s v="3.1 MUEBLES Y ENSERES"/>
    <n v="1010"/>
    <s v="ARCHIVADOR (FIJO O RODANTE)"/>
    <n v="4417"/>
    <s v="USADO"/>
    <m/>
    <s v="ARCHIVADOR EN MADERA DE 2 GAVE"/>
    <s v="TAS"/>
    <n v="7110"/>
    <m/>
    <s v="CC"/>
    <n v="52044.88"/>
    <n v="52044.88"/>
    <s v="5-1-11-15-002"/>
    <s v="5-1-11-14-003"/>
    <n v="0"/>
    <n v="0"/>
    <x v="1368"/>
    <d v="1981-05-26T00:00:00"/>
    <x v="6"/>
  </r>
  <r>
    <n v="246"/>
    <s v="1.4.4. EQUIPO DE MUSICA"/>
    <n v="1707"/>
    <s v="SONIDO"/>
    <n v="4418"/>
    <s v="USADO"/>
    <m/>
    <s v="CONSOLA METALICA DE 54 X 26 X "/>
    <s v="19 STANDARD"/>
    <n v="7112"/>
    <m/>
    <s v="DE"/>
    <n v="939856.45"/>
    <n v="939856.45"/>
    <s v="1-6-70-01"/>
    <s v="3-1-45-06"/>
    <n v="939856.45"/>
    <n v="0"/>
    <x v="1369"/>
    <d v="1996-11-26T00:00:00"/>
    <x v="3"/>
  </r>
  <r>
    <n v="246"/>
    <s v="1.4.4. EQUIPO DE MUSICA"/>
    <n v="1707"/>
    <s v="SONIDO"/>
    <n v="4419"/>
    <s v="USADO"/>
    <m/>
    <s v="CONSOLA METALICA DE 54 X 26 X "/>
    <s v="19 STANDARD"/>
    <n v="7113"/>
    <m/>
    <s v="DE"/>
    <n v="939856.45"/>
    <n v="939856.45"/>
    <s v="1-6-70-01"/>
    <s v="3-1-45-06"/>
    <n v="939856.45"/>
    <n v="0"/>
    <x v="1369"/>
    <d v="1996-11-26T00:00:00"/>
    <x v="3"/>
  </r>
  <r>
    <n v="246"/>
    <s v="1.4.4. EQUIPO DE MUSICA"/>
    <n v="1707"/>
    <s v="SONIDO"/>
    <n v="4420"/>
    <s v="USADO"/>
    <m/>
    <s v="CONSOLA METALICA DE 54 X 26 X "/>
    <s v="19 STANDARD"/>
    <n v="7114"/>
    <m/>
    <s v="DE"/>
    <n v="939856.45"/>
    <n v="939856.45"/>
    <s v="1-6-70-01"/>
    <s v="3-1-45-06"/>
    <n v="939856.45"/>
    <n v="0"/>
    <x v="1369"/>
    <d v="1996-11-26T00:00:00"/>
    <x v="3"/>
  </r>
  <r>
    <n v="222"/>
    <s v="3.1 MUEBLES Y ENSERES"/>
    <n v="1165"/>
    <s v="MESA"/>
    <n v="4421"/>
    <s v="USADO"/>
    <m/>
    <s v="MESA AUXILIAR PARA TELEFONO"/>
    <m/>
    <n v="7119"/>
    <m/>
    <s v="CC"/>
    <n v="79911.55"/>
    <n v="79911.55"/>
    <s v="5-1-11-15-002"/>
    <s v="5-1-11-14-003"/>
    <n v="0"/>
    <n v="0"/>
    <x v="1370"/>
    <d v="1996-12-31T00:00:00"/>
    <x v="6"/>
  </r>
  <r>
    <n v="222"/>
    <s v="3.1 MUEBLES Y ENSERES"/>
    <n v="1176"/>
    <s v="MUEBLE"/>
    <n v="4422"/>
    <s v="USADO"/>
    <m/>
    <s v="MUEBLE EN MADERA CAJONES"/>
    <s v="COLOR MIEL"/>
    <n v="7120"/>
    <m/>
    <s v="CC"/>
    <n v="238393.41"/>
    <n v="238393.41"/>
    <s v="5-1-11-15-002"/>
    <s v="5-1-11-14-003"/>
    <n v="0"/>
    <n v="0"/>
    <x v="1371"/>
    <d v="1984-04-02T00:00:00"/>
    <x v="6"/>
  </r>
  <r>
    <n v="222"/>
    <s v="3.1 MUEBLES Y ENSERES"/>
    <n v="1233"/>
    <s v="SILLA"/>
    <n v="4423"/>
    <s v="USADO"/>
    <m/>
    <s v="SILLA GIRATORIA"/>
    <m/>
    <n v="7122"/>
    <m/>
    <s v="CC"/>
    <n v="195641.78"/>
    <n v="195641.78"/>
    <s v="5-1-11-15-002"/>
    <s v="5-1-11-14-003"/>
    <n v="0"/>
    <n v="0"/>
    <x v="1195"/>
    <d v="1996-08-21T00:00:00"/>
    <x v="6"/>
  </r>
  <r>
    <n v="222"/>
    <s v="3.1 MUEBLES Y ENSERES"/>
    <n v="1233"/>
    <s v="SILLA"/>
    <n v="4424"/>
    <s v="USADO"/>
    <m/>
    <s v="SILLA GIRATORIA SIN BRAZOS, NE"/>
    <s v="UM┴TICA GRADUABLE"/>
    <n v="7124"/>
    <m/>
    <s v="CC"/>
    <n v="195641.78"/>
    <n v="195641.78"/>
    <s v="5-1-11-15-002"/>
    <s v="5-1-11-14-003"/>
    <n v="0"/>
    <n v="0"/>
    <x v="1195"/>
    <d v="1996-08-21T00:00:00"/>
    <x v="6"/>
  </r>
  <r>
    <n v="222"/>
    <s v="3.1 MUEBLES Y ENSERES"/>
    <n v="1165"/>
    <s v="MESA"/>
    <n v="4425"/>
    <s v="USADO"/>
    <m/>
    <s v="MESA PARA COMPUTADOR EN MADECO"/>
    <s v="R"/>
    <n v="7125"/>
    <m/>
    <s v="CC"/>
    <n v="268918.88"/>
    <n v="268918.88"/>
    <s v="5-1-11-15-002"/>
    <s v="5-1-11-14-003"/>
    <n v="0"/>
    <n v="0"/>
    <x v="1372"/>
    <d v="1998-04-30T00:00:00"/>
    <x v="6"/>
  </r>
  <r>
    <n v="241"/>
    <s v="9.1 ELEMENTOS MUSICALES"/>
    <n v="1748"/>
    <s v="CASSETE BETMAX Y VH GRABADOS"/>
    <n v="4426"/>
    <s v="USADO"/>
    <m/>
    <s v="CASSETTE VHS GRAB VIDEOS MUSIC"/>
    <s v="ALES"/>
    <n v="7129"/>
    <m/>
    <s v="DE"/>
    <n v="46191.12"/>
    <n v="46191.12"/>
    <s v="1-9-60-90-008"/>
    <s v="3-1-45-12"/>
    <n v="0"/>
    <n v="0"/>
    <x v="1373"/>
    <d v="1994-04-26T00:00:00"/>
    <x v="0"/>
  </r>
  <r>
    <n v="224"/>
    <s v="4.1 EQUIPO DE COMUNICACION"/>
    <n v="1247"/>
    <s v="TELEFONO"/>
    <n v="4427"/>
    <s v="INSERVIBLE"/>
    <m/>
    <s v="TELEFONO PANASONIC REF KX-T 23"/>
    <s v="15 NO. 3JBDC172764"/>
    <n v="7131"/>
    <s v="3JBDC172764"/>
    <s v="CC"/>
    <n v="110243.39"/>
    <n v="110243.39"/>
    <s v="5-1-11-15-003"/>
    <s v="5-1-11-14-004"/>
    <n v="0"/>
    <n v="0"/>
    <x v="1374"/>
    <d v="1994-02-02T00:00:00"/>
    <x v="3"/>
  </r>
  <r>
    <n v="222"/>
    <s v="3.1 MUEBLES Y ENSERES"/>
    <n v="1233"/>
    <s v="SILLA"/>
    <n v="4428"/>
    <s v="USADO"/>
    <m/>
    <s v="SILLA GIRATORIA SIN BRAZOS, NE"/>
    <s v="UM┴TICA GRADUABLE"/>
    <n v="7134"/>
    <m/>
    <s v="CC"/>
    <n v="195641.78"/>
    <n v="195641.78"/>
    <s v="5-1-11-15-002"/>
    <s v="5-1-11-14-003"/>
    <n v="0"/>
    <n v="0"/>
    <x v="1195"/>
    <d v="1996-08-21T00:00:00"/>
    <x v="6"/>
  </r>
  <r>
    <n v="222"/>
    <s v="3.1 MUEBLES Y ENSERES"/>
    <n v="1165"/>
    <s v="MESA"/>
    <n v="4429"/>
    <s v="USADO"/>
    <m/>
    <s v="MESA AUXILIAR  REF 3004"/>
    <m/>
    <n v="7143"/>
    <m/>
    <s v="CC"/>
    <n v="136215.29999999999"/>
    <n v="136215.29999999999"/>
    <s v="5-1-11-15-002"/>
    <s v="5-1-11-14-003"/>
    <n v="0"/>
    <n v="0"/>
    <x v="1375"/>
    <d v="1988-01-20T00:00:00"/>
    <x v="6"/>
  </r>
  <r>
    <n v="241"/>
    <s v="9.1 ELEMENTOS MUSICALES"/>
    <n v="1599"/>
    <s v="CD"/>
    <n v="4430"/>
    <s v="USADO"/>
    <m/>
    <s v="COMPACT DISK CONMEMORACIËN 30 "/>
    <s v="AÐOS OFB"/>
    <n v="7200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31"/>
    <s v="USADO"/>
    <m/>
    <s v="COMPACT DISK CONMEMORACIËN 30 "/>
    <s v="AÐOS OFB"/>
    <n v="7201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32"/>
    <s v="USADO"/>
    <m/>
    <s v="COMPACT DISK CONMEMORACIËN 30 "/>
    <s v="AÐOS OFB"/>
    <n v="7202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33"/>
    <s v="USADO"/>
    <m/>
    <s v="COMPACT DISK CONMEMORACIËN 30 "/>
    <s v="AÐOS OFB"/>
    <n v="7203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34"/>
    <s v="USADO"/>
    <m/>
    <s v="COMPACT DISK CONMEMORACIËN 30 "/>
    <s v="AÐOS OFB"/>
    <n v="7204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35"/>
    <s v="USADO"/>
    <m/>
    <s v="COMPACT DISK CONMEMORACIËN 30 "/>
    <s v="AÐOS OFB"/>
    <n v="7205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36"/>
    <s v="USADO"/>
    <m/>
    <s v="COMPACT DISK CONMEMORACIËN 30 "/>
    <s v="AÐOS OFB"/>
    <n v="7206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37"/>
    <s v="USADO"/>
    <m/>
    <s v="COMPACT DISK CONMEMORACIËN 30 "/>
    <s v="AÐOS OFB"/>
    <n v="7207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38"/>
    <s v="USADO"/>
    <m/>
    <s v="COMPACT DISK CONMEMORACIËN 30 "/>
    <s v="AÐOS OFB"/>
    <n v="7208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39"/>
    <s v="USADO"/>
    <m/>
    <s v="COMPACT DISK CONMEMORACIËN 30 "/>
    <s v="AÐOS OFB"/>
    <n v="7209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40"/>
    <s v="USADO"/>
    <m/>
    <s v="COMPACT DISK CONMEMORACIËN 30 "/>
    <s v="AÐOS OFB"/>
    <n v="7210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41"/>
    <s v="USADO"/>
    <m/>
    <s v="COMPACT DISK CONMEMORACIËN 30 "/>
    <s v="AÐOS OFB"/>
    <n v="7211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42"/>
    <s v="USADO"/>
    <m/>
    <s v="COMPACT DISK CONMEMORACIËN 30 "/>
    <s v="AÐOS OFB"/>
    <n v="7212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43"/>
    <s v="USADO"/>
    <m/>
    <s v="COMPACT DISK CONMEMORACIËN 30 "/>
    <s v="AÐOS OFB"/>
    <n v="7213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44"/>
    <s v="USADO"/>
    <m/>
    <s v="COMPACT DISK CONMEMORACIËN 30 "/>
    <s v="AÐOS OFB"/>
    <n v="7214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45"/>
    <s v="USADO"/>
    <m/>
    <s v="COMPACT DISK CONMEMORACIËN 30 "/>
    <s v="AÐOS OFB"/>
    <n v="7215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46"/>
    <s v="USADO"/>
    <m/>
    <s v="COMPACT DISK CONMEMORACIËN 30 "/>
    <s v="AÐOS OFB"/>
    <n v="7216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47"/>
    <s v="USADO"/>
    <m/>
    <s v="COMPACT DISK CONMEMORACIËN 30 "/>
    <s v="AÐOS OFB"/>
    <n v="7217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48"/>
    <s v="USADO"/>
    <m/>
    <s v="COMPACT DISK CONMEMORACIËN 30 "/>
    <s v="AÐOS OFB"/>
    <n v="7218"/>
    <m/>
    <s v="DE"/>
    <n v="3305.66"/>
    <n v="3305.66"/>
    <s v="1-9-10-01-018"/>
    <s v="3-1-45-12"/>
    <n v="0"/>
    <n v="0"/>
    <x v="1376"/>
    <d v="1997-12-31T00:00:00"/>
    <x v="0"/>
  </r>
  <r>
    <n v="241"/>
    <s v="9.1 ELEMENTOS MUSICALES"/>
    <n v="1599"/>
    <s v="CD"/>
    <n v="4449"/>
    <s v="USADO"/>
    <m/>
    <s v="COMPACT DISK CONMEMORACIËN 30 "/>
    <s v="AÐOS OFB"/>
    <n v="7219"/>
    <m/>
    <s v="DE"/>
    <n v="3305.66"/>
    <n v="3305.66"/>
    <s v="1-9-10-01-018"/>
    <s v="3-1-45-12"/>
    <n v="0"/>
    <n v="0"/>
    <x v="1376"/>
    <d v="1997-12-31T00:00:00"/>
    <x v="0"/>
  </r>
  <r>
    <n v="230"/>
    <s v="7.1 MAQUINARIA Y EQUIPO DE RESTAURANTE Y CAFETERIA"/>
    <n v="1133"/>
    <s v="GRECA"/>
    <n v="4450"/>
    <s v="USADO"/>
    <m/>
    <s v="GRECA CAPACIDAD 120 TINTOS 3 S"/>
    <s v="ERVICIOS LA CASA DE LA GRECA"/>
    <n v="7223"/>
    <m/>
    <s v="DE"/>
    <n v="333849.68"/>
    <n v="333849.68"/>
    <s v="1-6-37-12"/>
    <s v="3-1-45-06"/>
    <n v="333849.68"/>
    <n v="0"/>
    <x v="1377"/>
    <d v="1995-12-31T00:00:00"/>
    <x v="1"/>
  </r>
  <r>
    <n v="230"/>
    <s v="7.1 MAQUINARIA Y EQUIPO DE RESTAURANTE Y CAFETERIA"/>
    <n v="1116"/>
    <s v="ESTUFA"/>
    <n v="4451"/>
    <s v="USADO"/>
    <m/>
    <s v="ESTUFA ELECTRICA HACEB 1 FOGON"/>
    <m/>
    <n v="7225"/>
    <m/>
    <s v="CC"/>
    <n v="18541.68"/>
    <n v="18541.68"/>
    <s v="5-1-11-15-002"/>
    <s v="5-1-11-14-003"/>
    <n v="0"/>
    <n v="0"/>
    <x v="1378"/>
    <d v="1989-12-31T00:00:00"/>
    <x v="1"/>
  </r>
  <r>
    <n v="246"/>
    <s v="1.4.4. EQUIPO DE MUSICA"/>
    <n v="1707"/>
    <s v="SONIDO"/>
    <n v="4452"/>
    <s v="INSERVIBLE"/>
    <m/>
    <s v="CABINA DE SONIDO MARCA JAISAN"/>
    <m/>
    <n v="7252"/>
    <m/>
    <s v="DE"/>
    <n v="1237217.93"/>
    <n v="1237217.93"/>
    <s v="1-6-37-10-001"/>
    <s v="3-1-45-06"/>
    <n v="1237217.93"/>
    <n v="0"/>
    <x v="1379"/>
    <d v="1988-12-31T00:00:00"/>
    <x v="3"/>
  </r>
  <r>
    <n v="246"/>
    <s v="1.4.4. EQUIPO DE MUSICA"/>
    <n v="1707"/>
    <s v="SONIDO"/>
    <n v="4453"/>
    <s v="INSERVIBLE"/>
    <m/>
    <s v="CABINA DE SONIDO MARCA JAISAN"/>
    <m/>
    <n v="7253"/>
    <m/>
    <s v="DE"/>
    <n v="1237217.93"/>
    <n v="1237217.93"/>
    <s v="1-6-37-10-001"/>
    <s v="3-1-45-06"/>
    <n v="1237217.93"/>
    <n v="0"/>
    <x v="1379"/>
    <d v="1988-12-31T00:00:00"/>
    <x v="3"/>
  </r>
  <r>
    <n v="224"/>
    <s v="4.1 EQUIPO DE COMUNICACION"/>
    <n v="1623"/>
    <s v="MICROFONO"/>
    <n v="4454"/>
    <s v="USADO"/>
    <m/>
    <s v="MICROFONO SHURE PROFESIONAL SM"/>
    <n v="58"/>
    <n v="7264"/>
    <m/>
    <s v="DE"/>
    <n v="378780.61"/>
    <n v="378780.61"/>
    <s v="1-6-70-01"/>
    <s v="3-1-45-06"/>
    <n v="378780.61"/>
    <n v="0"/>
    <x v="1380"/>
    <d v="1986-12-31T00:00:00"/>
    <x v="3"/>
  </r>
  <r>
    <n v="224"/>
    <s v="4.1 EQUIPO DE COMUNICACION"/>
    <n v="1623"/>
    <s v="MICROFONO"/>
    <n v="4455"/>
    <s v="USADO"/>
    <m/>
    <s v="MICROFONO SHURE PROFESIONAL SM"/>
    <n v="58"/>
    <n v="7265"/>
    <m/>
    <s v="DE"/>
    <n v="378780.61"/>
    <n v="378780.61"/>
    <s v="1-6-70-01"/>
    <s v="3-1-45-06"/>
    <n v="378780.61"/>
    <n v="0"/>
    <x v="1380"/>
    <d v="1986-12-31T00:00:00"/>
    <x v="3"/>
  </r>
  <r>
    <n v="222"/>
    <s v="3.1 MUEBLES Y ENSERES"/>
    <n v="1024"/>
    <s v="BASE"/>
    <n v="4456"/>
    <s v="USADO"/>
    <m/>
    <s v="BASE DE MESA PARA MICROFONO"/>
    <m/>
    <n v="7291"/>
    <m/>
    <s v="CC"/>
    <n v="9415.57"/>
    <n v="9415.57"/>
    <s v="5-1-11-15-002"/>
    <s v="5-1-11-14-003"/>
    <n v="0"/>
    <n v="0"/>
    <x v="1381"/>
    <d v="1996-12-31T00:00:00"/>
    <x v="1"/>
  </r>
  <r>
    <n v="241"/>
    <s v="9.1 ELEMENTOS MUSICALES"/>
    <n v="1602"/>
    <s v="CINTA DE VIDEO-CDS"/>
    <n v="4457"/>
    <s v="USADO"/>
    <m/>
    <s v="DANZA Y MUSICA DE LA ZONA ANDI"/>
    <s v="NA"/>
    <n v="7297"/>
    <m/>
    <s v="DE"/>
    <n v="23324.38"/>
    <n v="23324.38"/>
    <s v="1-9-60-90-007"/>
    <s v="3-1-45-12"/>
    <n v="0"/>
    <n v="0"/>
    <x v="1382"/>
    <d v="1997-12-31T00:00:00"/>
    <x v="0"/>
  </r>
  <r>
    <n v="241"/>
    <s v="9.1 ELEMENTOS MUSICALES"/>
    <n v="1602"/>
    <s v="CINTA DE VIDEO-CDS"/>
    <n v="4458"/>
    <s v="USADO"/>
    <m/>
    <s v="DANZA Y MUSICA DE LA ZONA PACI"/>
    <s v="FICA"/>
    <n v="7298"/>
    <m/>
    <s v="DE"/>
    <n v="23324.38"/>
    <n v="23324.38"/>
    <s v="1-9-60-90-007"/>
    <s v="3-1-45-12"/>
    <n v="0"/>
    <n v="0"/>
    <x v="1382"/>
    <d v="1997-12-31T00:00:00"/>
    <x v="0"/>
  </r>
  <r>
    <n v="241"/>
    <s v="9.1 ELEMENTOS MUSICALES"/>
    <n v="1602"/>
    <s v="CINTA DE VIDEO-CDS"/>
    <n v="4459"/>
    <s v="USADO"/>
    <m/>
    <s v="DANZA Y MUSICA DE LA ZONA ATLA"/>
    <s v="NTICA"/>
    <n v="7299"/>
    <m/>
    <s v="DE"/>
    <n v="23324.38"/>
    <n v="23324.38"/>
    <s v="1-9-60-90-007"/>
    <s v="3-1-45-12"/>
    <n v="0"/>
    <n v="0"/>
    <x v="1382"/>
    <d v="1997-12-31T00:00:00"/>
    <x v="0"/>
  </r>
  <r>
    <n v="241"/>
    <s v="9.1 ELEMENTOS MUSICALES"/>
    <n v="1602"/>
    <s v="CINTA DE VIDEO-CDS"/>
    <n v="4460"/>
    <s v="USADO"/>
    <m/>
    <s v="DANZAS LATIOAMERICANAS"/>
    <m/>
    <n v="7300"/>
    <m/>
    <s v="DE"/>
    <n v="23324.38"/>
    <n v="23324.38"/>
    <s v="1-9-60-90-007"/>
    <s v="3-1-45-12"/>
    <n v="0"/>
    <n v="0"/>
    <x v="1382"/>
    <d v="1997-12-31T00:00:00"/>
    <x v="0"/>
  </r>
  <r>
    <n v="222"/>
    <s v="3.1 MUEBLES Y ENSERES"/>
    <n v="1010"/>
    <s v="ARCHIVADOR (FIJO O RODANTE)"/>
    <n v="4461"/>
    <s v="USADO"/>
    <m/>
    <s v="ARCHIVADOR  EN MADERA DE 2 GAV"/>
    <s v="ETAS"/>
    <n v="7311"/>
    <m/>
    <s v="CC"/>
    <n v="33799.47"/>
    <n v="33799.47"/>
    <s v="5-1-11-15-002"/>
    <s v="5-1-11-14-003"/>
    <n v="0"/>
    <n v="0"/>
    <x v="1383"/>
    <d v="1996-12-31T00:00:00"/>
    <x v="6"/>
  </r>
  <r>
    <n v="246"/>
    <s v="1.4.4. EQUIPO DE MUSICA"/>
    <n v="1671"/>
    <s v="ABRAZADERA"/>
    <n v="4462"/>
    <s v="USADO"/>
    <m/>
    <s v="ABRAZADERA CLAMP MAPEX AC905"/>
    <m/>
    <n v="7330"/>
    <m/>
    <s v="CC"/>
    <n v="49475.94"/>
    <n v="49475.94"/>
    <s v="5-1-11-15-008"/>
    <s v="5-1-11-14-001"/>
    <n v="0"/>
    <n v="0"/>
    <x v="1384"/>
    <d v="1996-12-31T00:00:00"/>
    <x v="1"/>
  </r>
  <r>
    <n v="242"/>
    <s v="1.4.1. CUERDAS"/>
    <n v="1647"/>
    <s v="ARCO PARA VIOLA"/>
    <n v="4463"/>
    <s v="USADO"/>
    <m/>
    <s v="ARCO PARA VIOLA"/>
    <m/>
    <n v="7331"/>
    <m/>
    <s v="DE"/>
    <n v="1134576.1599999999"/>
    <n v="1134576.1599999999"/>
    <s v="1-6-37-07-005"/>
    <s v="3-1-45-06"/>
    <n v="0"/>
    <n v="0"/>
    <x v="1385"/>
    <d v="1990-12-31T00:00:00"/>
    <x v="2"/>
  </r>
  <r>
    <n v="246"/>
    <s v="1.4.4. EQUIPO DE MUSICA"/>
    <n v="1674"/>
    <s v="ATRIL"/>
    <n v="4464"/>
    <s v="USADO"/>
    <m/>
    <s v="ATRIL BRAVO WENGER EN ACR═LICO"/>
    <m/>
    <n v="7333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65"/>
    <s v="USADO"/>
    <m/>
    <s v="ATRIL BRAVO WENGER EN ACR═LICO"/>
    <m/>
    <n v="7334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66"/>
    <s v="USADO"/>
    <m/>
    <s v="ATRIL BRAVO WENGER EN ACR═LICO"/>
    <m/>
    <n v="7335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67"/>
    <s v="USADO"/>
    <m/>
    <s v="ATRIL BRAVO WENGER EN ACR═LICO"/>
    <m/>
    <n v="7336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68"/>
    <s v="USADO"/>
    <m/>
    <s v="ATRIL BRAVO WENGER EN ACR═LICO"/>
    <m/>
    <n v="7337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69"/>
    <s v="USADO"/>
    <m/>
    <s v="ATRIL BRAVO WENGER EN ACR═LICO"/>
    <m/>
    <n v="7338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70"/>
    <s v="USADO"/>
    <m/>
    <s v="ATRIL BRAVO WENGER EN ACR═LICO"/>
    <m/>
    <n v="7339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71"/>
    <s v="USADO"/>
    <m/>
    <s v="ATRIL BRAVO WENGER EN ACR═LICO"/>
    <m/>
    <n v="7340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72"/>
    <s v="USADO"/>
    <m/>
    <s v="ATRIL BRAVO WENGER EN ACR═LICO"/>
    <m/>
    <n v="7341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73"/>
    <s v="USADO"/>
    <m/>
    <s v="ATRIL BRAVO WENGER EN ACR═LICO"/>
    <m/>
    <n v="7342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74"/>
    <s v="USADO"/>
    <m/>
    <s v="ATRIL BRAVO WENGER EN ACR═LICO"/>
    <m/>
    <n v="7343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75"/>
    <s v="USADO"/>
    <m/>
    <s v="ATRIL BRAVO WENGER EN ACR═LICO"/>
    <m/>
    <n v="7344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76"/>
    <s v="USADO"/>
    <m/>
    <s v="ATRIL BRAVO WENGER EN ACR═LICO"/>
    <m/>
    <n v="7345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77"/>
    <s v="USADO"/>
    <m/>
    <s v="ATRIL BRAVO WENGER EN ACR═LICO"/>
    <m/>
    <n v="7346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78"/>
    <s v="USADO"/>
    <m/>
    <s v="ATRIL BRAVO WENGER EN ACR═LICO"/>
    <m/>
    <n v="7347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79"/>
    <s v="USADO"/>
    <m/>
    <s v="ATRIL BRAVO WENGER EN ACR═LICO"/>
    <m/>
    <n v="7348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80"/>
    <s v="USADO"/>
    <m/>
    <s v="ATRIL BRAVO WENGER EN ACR═LICO"/>
    <m/>
    <n v="7349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81"/>
    <s v="USADO"/>
    <m/>
    <s v="ATRIL BRAVO WENGER EN ACR═LICO"/>
    <m/>
    <n v="7350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82"/>
    <s v="USADO"/>
    <m/>
    <s v="ATRIL BRAVO WENGER EN ACR═LICO"/>
    <m/>
    <n v="7351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83"/>
    <s v="USADO"/>
    <m/>
    <s v="ATRIL BRAVO WENGER EN ACR═LICO"/>
    <m/>
    <n v="7352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84"/>
    <s v="USADO"/>
    <m/>
    <s v="ATRIL BRAVO WENGER EN ACR═LICO"/>
    <m/>
    <n v="7353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85"/>
    <s v="USADO"/>
    <m/>
    <s v="ATRIL BRAVO WENGER EN ACR═LICO"/>
    <m/>
    <n v="7354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86"/>
    <s v="USADO"/>
    <m/>
    <s v="ATRIL BRAVO WENGER EN ACR═LICO"/>
    <m/>
    <n v="7355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87"/>
    <s v="USADO"/>
    <m/>
    <s v="ATRIL BRAVO WENGER EN ACR═LICO"/>
    <m/>
    <n v="7356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88"/>
    <s v="USADO"/>
    <m/>
    <s v="ATRIL BRAVO WENGER EN ACR═LICO"/>
    <m/>
    <n v="7357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89"/>
    <s v="USADO"/>
    <m/>
    <s v="ATRIL BRAVO WENGER EN ACR═LICO"/>
    <m/>
    <n v="7358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90"/>
    <s v="USADO"/>
    <m/>
    <s v="ATRIL BRAVO WENGER EN ACR═LICO"/>
    <m/>
    <n v="7359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91"/>
    <s v="USADO"/>
    <m/>
    <s v="ATRIL BRAVO WENGER EN ACR═LICO"/>
    <m/>
    <n v="7360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92"/>
    <s v="USADO"/>
    <m/>
    <s v="ATRIL BRAVO WENGER EN ACR═LICO"/>
    <m/>
    <n v="7361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93"/>
    <s v="USADO"/>
    <m/>
    <s v="ATRIL BRAVO WENGER EN ACR═LICO"/>
    <m/>
    <n v="7362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94"/>
    <s v="USADO"/>
    <m/>
    <s v="ATRIL BRAVO WENGER EN ACR═LICO"/>
    <m/>
    <n v="7363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95"/>
    <s v="USADO"/>
    <m/>
    <s v="ATRIL BRAVO WENGER EN ACR═LICO"/>
    <m/>
    <n v="7364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96"/>
    <s v="USADO"/>
    <m/>
    <s v="ATRIL BRAVO WENGER EN ACR═LICO"/>
    <m/>
    <n v="7365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97"/>
    <s v="USADO"/>
    <m/>
    <s v="ATRIL BRAVO WENGER EN ACR═LICO"/>
    <m/>
    <n v="7366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98"/>
    <s v="USADO"/>
    <m/>
    <s v="ATRIL BRAVO WENGER EN ACR═LICO"/>
    <m/>
    <n v="7367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499"/>
    <s v="USADO"/>
    <m/>
    <s v="ATRIL BRAVO WENGER EN ACR═LICO"/>
    <m/>
    <n v="7368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00"/>
    <s v="USADO"/>
    <m/>
    <s v="ATRIL BRAVO WENGER EN ACR═LICO"/>
    <m/>
    <n v="7369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01"/>
    <s v="USADO"/>
    <m/>
    <s v="ATRIL BRAVO WENGER EN ACR═LICO"/>
    <m/>
    <n v="7370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02"/>
    <s v="USADO"/>
    <m/>
    <s v="ATRIL BRAVO WENGER EN ACR═LICO"/>
    <m/>
    <n v="7371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03"/>
    <s v="USADO"/>
    <m/>
    <s v="ATRIL BRAVO WENGER EN ACR═LICO"/>
    <m/>
    <n v="7372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04"/>
    <s v="USADO"/>
    <m/>
    <s v="ATRIL BRAVO WENGER EN ACR═LICO"/>
    <m/>
    <n v="7373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05"/>
    <s v="USADO"/>
    <m/>
    <s v="ATRIL BRAVO WENGER EN ACR═LICO"/>
    <m/>
    <n v="7374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06"/>
    <s v="USADO"/>
    <m/>
    <s v="ATRIL BRAVO WENGER EN ACR═LICO"/>
    <m/>
    <n v="7375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07"/>
    <s v="USADO"/>
    <m/>
    <s v="ATRIL BRAVO WENGER EN ACR═LICO"/>
    <m/>
    <n v="7376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08"/>
    <s v="USADO"/>
    <m/>
    <s v="ATRIL BRAVO WENGER EN ACR═LICO"/>
    <m/>
    <n v="7377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09"/>
    <s v="USADO"/>
    <m/>
    <s v="ATRIL BRAVO WENGER EN ACR═LICO"/>
    <m/>
    <n v="7378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10"/>
    <s v="USADO"/>
    <m/>
    <s v="ATRIL BRAVO WENGER EN ACR═LICO"/>
    <m/>
    <n v="7379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11"/>
    <s v="USADO"/>
    <m/>
    <s v="ATRIL BRAVO WENGER EN ACR═LICO"/>
    <m/>
    <n v="7380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12"/>
    <s v="USADO"/>
    <m/>
    <s v="ATRIL BRAVO WENGER EN ACR═LICO"/>
    <m/>
    <n v="7381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13"/>
    <s v="USADO"/>
    <m/>
    <s v="ATRIL BRAVO WENGER EN ACR═LICO"/>
    <m/>
    <n v="7382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14"/>
    <s v="USADO"/>
    <m/>
    <s v="ATRIL BRAVO WENGER EN ACR═LICO"/>
    <m/>
    <n v="7383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15"/>
    <s v="USADO"/>
    <m/>
    <s v="ATRIL BRAVO WENGER EN ACR═LICO"/>
    <m/>
    <n v="7384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16"/>
    <s v="USADO"/>
    <m/>
    <s v="ATRIL BRAVO WENGER EN ACR═LICO"/>
    <m/>
    <n v="7385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17"/>
    <s v="USADO"/>
    <m/>
    <s v="ATRIL BRAVO WENGER EN ACR═LICO"/>
    <m/>
    <n v="7386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18"/>
    <s v="USADO"/>
    <m/>
    <s v="ATRIL BRAVO WENGER EN ACR═LICO"/>
    <m/>
    <n v="7387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19"/>
    <s v="USADO"/>
    <m/>
    <s v="ATRIL BRAVO WENGER EN ACR═LICO"/>
    <m/>
    <n v="7388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20"/>
    <s v="USADO"/>
    <m/>
    <s v="ATRIL BRAVO WENGER EN ACR═LICO"/>
    <m/>
    <n v="7389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21"/>
    <s v="USADO"/>
    <m/>
    <s v="ATRIL BRAVO WENGER EN ACR═LICO"/>
    <m/>
    <n v="7390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22"/>
    <s v="USADO"/>
    <m/>
    <s v="ATRIL BRAVO WENGER EN ACR═LICO"/>
    <m/>
    <n v="7391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23"/>
    <s v="USADO"/>
    <m/>
    <s v="ATRIL BRAVO WENGER EN ACR═LICO"/>
    <m/>
    <n v="7392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24"/>
    <s v="USADO"/>
    <m/>
    <s v="ATRIL BRAVO WENGER EN ACR═LICO"/>
    <m/>
    <n v="7393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25"/>
    <s v="USADO"/>
    <m/>
    <s v="ATRIL BRAVO WENGER EN ACR═LICO"/>
    <m/>
    <n v="7394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26"/>
    <s v="USADO"/>
    <m/>
    <s v="ATRIL BRAVO WENGER EN ACR═LICO"/>
    <m/>
    <n v="7395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27"/>
    <s v="USADO"/>
    <m/>
    <s v="ATRIL BRAVO WENGER EN ACR═LICO"/>
    <m/>
    <n v="7396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28"/>
    <s v="USADO"/>
    <m/>
    <s v="ATRIL BRAVO WENGER EN ACR═LICO"/>
    <m/>
    <n v="7397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29"/>
    <s v="USADO"/>
    <m/>
    <s v="ATRIL BRAVO WENGER EN ACR═LICO"/>
    <m/>
    <n v="7398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30"/>
    <s v="USADO"/>
    <m/>
    <s v="ATRIL BRAVO WENGER EN ACR═LICO"/>
    <m/>
    <n v="7399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31"/>
    <s v="USADO"/>
    <m/>
    <s v="ATRIL BRAVO WENGER EN ACR═LICO"/>
    <m/>
    <n v="7400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32"/>
    <s v="USADO"/>
    <m/>
    <s v="ATRIL BRAVO WENGER EN ACR═LICO"/>
    <m/>
    <n v="7401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33"/>
    <s v="USADO"/>
    <m/>
    <s v="ATRIL BRAVO WENGER EN ACR═LICO"/>
    <m/>
    <n v="7402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34"/>
    <s v="USADO"/>
    <m/>
    <s v="ATRIL BRAVO WENGER EN ACR═LICO"/>
    <m/>
    <n v="7403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35"/>
    <s v="USADO"/>
    <m/>
    <s v="ATRIL BRAVO WENGER EN ACR═LICO"/>
    <m/>
    <n v="7405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36"/>
    <s v="USADO"/>
    <m/>
    <s v="ATRIL BRAVO WENGER EN ACR═LICO"/>
    <m/>
    <n v="7406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37"/>
    <s v="USADO"/>
    <m/>
    <s v="ATRIL BRAVO WENGER EN ACR═LICO"/>
    <m/>
    <n v="7407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38"/>
    <s v="USADO"/>
    <m/>
    <s v="ATRIL BRAVO WENGER EN ACR═LICO"/>
    <m/>
    <n v="7408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39"/>
    <s v="USADO"/>
    <m/>
    <s v="ATRIL BRAVO WENGER EN ACR═LICO"/>
    <m/>
    <n v="7409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40"/>
    <s v="USADO"/>
    <m/>
    <s v="ATRIL BRAVO WENGER EN ACR═LICO"/>
    <m/>
    <n v="7410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41"/>
    <s v="USADO"/>
    <m/>
    <s v="ATRIL BRAVO WENGER EN ACR═LICO"/>
    <m/>
    <n v="7411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42"/>
    <s v="USADO"/>
    <m/>
    <s v="ATRIL BRAVO WENGER EN ACR═LICO"/>
    <m/>
    <n v="7412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43"/>
    <s v="USADO"/>
    <m/>
    <s v="ATRIL BRAVO WENGER EN ACR═LICO"/>
    <m/>
    <n v="7413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44"/>
    <s v="USADO"/>
    <m/>
    <s v="ATRIL BRAVO WENGER EN ACR═LICO"/>
    <m/>
    <n v="7415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45"/>
    <s v="USADO"/>
    <m/>
    <s v="ATRIL BRAVO WENGER EN ACR═LICO"/>
    <m/>
    <n v="7416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46"/>
    <s v="USADO"/>
    <m/>
    <s v="ATRIL BRAVO WENGER EN ACR═LICO"/>
    <m/>
    <n v="7417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47"/>
    <s v="USADO"/>
    <m/>
    <s v="ATRIL BRAVO WENGER EN ACR═LICO"/>
    <m/>
    <n v="7418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48"/>
    <s v="USADO"/>
    <m/>
    <s v="ATRIL BRAVO WENGER EN ACR═LICO"/>
    <m/>
    <n v="7419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49"/>
    <s v="USADO"/>
    <m/>
    <s v="ATRIL BRAVO WENGER EN ACR═LICO"/>
    <m/>
    <n v="7420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50"/>
    <s v="USADO"/>
    <m/>
    <s v="ATRIL BRAVO WENGER EN ACR═LICO"/>
    <m/>
    <n v="7421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51"/>
    <s v="USADO"/>
    <m/>
    <s v="ATRIL BRAVO WENGER EN ACR═LICO"/>
    <m/>
    <n v="7422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52"/>
    <s v="USADO"/>
    <m/>
    <s v="ATRIL BRAVO WENGER EN ACR═LICO"/>
    <m/>
    <n v="7423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53"/>
    <s v="USADO"/>
    <m/>
    <s v="ATRIL BRAVO WENGER EN ACR═LICO"/>
    <m/>
    <n v="7424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54"/>
    <s v="USADO"/>
    <m/>
    <s v="ATRIL BRAVO WENGER EN ACR═LICO"/>
    <m/>
    <n v="7425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55"/>
    <s v="USADO"/>
    <m/>
    <s v="ATRIL BRAVO WENGER EN ACR═LICO"/>
    <m/>
    <n v="7426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56"/>
    <s v="USADO"/>
    <m/>
    <s v="ATRIL BRAVO WENGER EN ACR═LICO"/>
    <m/>
    <n v="7427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57"/>
    <s v="USADO"/>
    <m/>
    <s v="ATRIL BRAVO WENGER EN ACR═LICO"/>
    <m/>
    <n v="7428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58"/>
    <s v="USADO"/>
    <m/>
    <s v="ATRIL BRAVO WENGER EN ACR═LICO"/>
    <m/>
    <n v="7429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59"/>
    <s v="USADO"/>
    <m/>
    <s v="ATRIL BRAVO WENGER EN ACR═LICO"/>
    <m/>
    <n v="7430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60"/>
    <s v="USADO"/>
    <m/>
    <s v="ATRIL BRAVO WENGER EN ACR═LICO"/>
    <m/>
    <n v="7431"/>
    <m/>
    <s v="CC"/>
    <n v="200541.36"/>
    <n v="200541.36"/>
    <s v="5-1-11-15-008"/>
    <s v="5-1-11-14-001"/>
    <n v="0"/>
    <n v="0"/>
    <x v="1386"/>
    <d v="1997-12-31T00:00:00"/>
    <x v="1"/>
  </r>
  <r>
    <n v="246"/>
    <s v="1.4.4. EQUIPO DE MUSICA"/>
    <n v="1674"/>
    <s v="ATRIL"/>
    <n v="4561"/>
    <s v="USADO"/>
    <m/>
    <s v="ATRIL BRAVO WENGER EN ACR═LICO"/>
    <m/>
    <n v="7432"/>
    <m/>
    <s v="CC"/>
    <n v="200541.36"/>
    <n v="200541.36"/>
    <s v="5-1-11-15-008"/>
    <s v="5-1-11-14-001"/>
    <n v="0"/>
    <n v="0"/>
    <x v="1386"/>
    <d v="1997-12-31T00:00:00"/>
    <x v="1"/>
  </r>
  <r>
    <n v="243"/>
    <s v="1.4.2. PERCUSION"/>
    <n v="1614"/>
    <s v="BAT┴"/>
    <n v="4562"/>
    <s v="USADO"/>
    <m/>
    <s v="BATA  GRANDE HR"/>
    <m/>
    <n v="7433"/>
    <m/>
    <s v="DE"/>
    <n v="487291.48"/>
    <n v="487291.48"/>
    <s v="1-6-37-07-005"/>
    <s v="3-1-45-06"/>
    <n v="487291.48"/>
    <n v="0"/>
    <x v="1387"/>
    <d v="1996-12-31T00:00:00"/>
    <x v="2"/>
  </r>
  <r>
    <n v="243"/>
    <s v="1.4.2. PERCUSION"/>
    <n v="1614"/>
    <s v="BAT┴"/>
    <n v="4563"/>
    <s v="USADO"/>
    <m/>
    <s v="BATA MEDIANO HR"/>
    <m/>
    <n v="7434"/>
    <m/>
    <s v="DE"/>
    <n v="454805.42"/>
    <n v="454805.42"/>
    <s v="1-6-37-07-005"/>
    <s v="3-1-45-06"/>
    <n v="454805.42"/>
    <n v="0"/>
    <x v="1388"/>
    <d v="1996-12-31T00:00:00"/>
    <x v="2"/>
  </r>
  <r>
    <n v="243"/>
    <s v="1.4.2. PERCUSION"/>
    <n v="1614"/>
    <s v="BAT┴"/>
    <n v="4564"/>
    <s v="USADO"/>
    <m/>
    <s v="BATA PEQUEÐO HR"/>
    <m/>
    <n v="7435"/>
    <m/>
    <s v="DE"/>
    <n v="422319.28"/>
    <n v="422319.28"/>
    <s v="1-6-37-07-005"/>
    <s v="3-1-45-06"/>
    <n v="422319.28"/>
    <n v="0"/>
    <x v="1389"/>
    <d v="1996-12-31T00:00:00"/>
    <x v="2"/>
  </r>
  <r>
    <n v="243"/>
    <s v="1.4.2. PERCUSION"/>
    <n v="1609"/>
    <s v="BATERIA"/>
    <n v="4565"/>
    <s v="USADO"/>
    <m/>
    <s v="BATERIA DE 5 PIEZAS SONOR MOD "/>
    <s v="FORCE 3000"/>
    <n v="7436"/>
    <m/>
    <s v="DE"/>
    <n v="6822080.9800000004"/>
    <n v="6822080.9800000004"/>
    <s v="1-6-55-05"/>
    <s v="1-6-55-05"/>
    <n v="6822080.9800000004"/>
    <n v="6512179.354897324"/>
    <x v="1390"/>
    <d v="1996-12-31T00:00:00"/>
    <x v="2"/>
  </r>
  <r>
    <n v="222"/>
    <s v="3.1 MUEBLES Y ENSERES"/>
    <n v="1024"/>
    <s v="BASE"/>
    <n v="4566"/>
    <s v="USADO"/>
    <m/>
    <s v="BASE PARA BONGO LP 337"/>
    <m/>
    <n v="7437"/>
    <m/>
    <s v="CC"/>
    <n v="168393.66"/>
    <n v="168393.66"/>
    <s v="5-1-11-15-002"/>
    <s v="5-1-11-14-003"/>
    <n v="0"/>
    <n v="0"/>
    <x v="1391"/>
    <d v="1996-12-31T00:00:00"/>
    <x v="1"/>
  </r>
  <r>
    <n v="222"/>
    <s v="3.1 MUEBLES Y ENSERES"/>
    <n v="1024"/>
    <s v="BASE"/>
    <n v="4567"/>
    <s v="USADO"/>
    <m/>
    <s v="BASE PARA PLATILLO SUSPENDIDO "/>
    <s v=" CP 1635 ASCE"/>
    <n v="7438"/>
    <m/>
    <s v="CC"/>
    <n v="235244.2"/>
    <n v="235244.2"/>
    <s v="5-1-11-15-002"/>
    <s v="5-1-11-14-003"/>
    <n v="0"/>
    <n v="0"/>
    <x v="1392"/>
    <d v="1996-12-31T00:00:00"/>
    <x v="1"/>
  </r>
  <r>
    <n v="246"/>
    <s v="1.4.4. EQUIPO DE MUSICA"/>
    <n v="1675"/>
    <s v="BRAZO"/>
    <n v="4568"/>
    <s v="USADO"/>
    <m/>
    <s v="BRAZO EXTENSOR PARA PLATILLO C"/>
    <s v="P 532"/>
    <n v="7439"/>
    <m/>
    <s v="CC"/>
    <n v="59744.55"/>
    <n v="59744.55"/>
    <s v="5-1-11-15-008"/>
    <s v="5-1-11-14-001"/>
    <n v="0"/>
    <n v="0"/>
    <x v="1393"/>
    <d v="1996-12-31T00:00:00"/>
    <x v="2"/>
  </r>
  <r>
    <n v="246"/>
    <s v="1.4.4. EQUIPO DE MUSICA"/>
    <n v="1675"/>
    <s v="BRAZO"/>
    <n v="4569"/>
    <s v="USADO"/>
    <m/>
    <s v="BRAZO EXTENSOR PARA PLATILLO C"/>
    <s v="P 532"/>
    <n v="7440"/>
    <m/>
    <s v="CC"/>
    <n v="59744.55"/>
    <n v="59744.55"/>
    <s v="5-1-11-15-008"/>
    <s v="5-1-11-14-001"/>
    <n v="0"/>
    <n v="0"/>
    <x v="1393"/>
    <d v="1996-12-31T00:00:00"/>
    <x v="2"/>
  </r>
  <r>
    <n v="246"/>
    <s v="1.4.4. EQUIPO DE MUSICA"/>
    <n v="1675"/>
    <s v="BRAZO"/>
    <n v="4570"/>
    <s v="USADO"/>
    <m/>
    <s v="BRAZO EXTENSOR PARA PLATILLO L"/>
    <s v="P 243"/>
    <n v="7441"/>
    <m/>
    <s v="CC"/>
    <n v="79348.25"/>
    <n v="79348.25"/>
    <s v="5-1-11-15-008"/>
    <s v="5-1-11-14-001"/>
    <n v="0"/>
    <n v="0"/>
    <x v="1394"/>
    <d v="1996-12-31T00:00:00"/>
    <x v="2"/>
  </r>
  <r>
    <n v="246"/>
    <s v="1.4.4. EQUIPO DE MUSICA"/>
    <n v="1675"/>
    <s v="BRAZO"/>
    <n v="4571"/>
    <s v="USADO"/>
    <m/>
    <s v="BRAZO EXTENSOR PARA PLATILLO L"/>
    <s v="P 243"/>
    <n v="7442"/>
    <m/>
    <s v="CC"/>
    <n v="79348.25"/>
    <n v="79348.25"/>
    <s v="5-1-11-15-008"/>
    <s v="5-1-11-14-001"/>
    <n v="0"/>
    <n v="0"/>
    <x v="1394"/>
    <d v="1996-12-31T00:00:00"/>
    <x v="2"/>
  </r>
  <r>
    <n v="242"/>
    <s v="1.4.1. CUERDAS"/>
    <n v="1663"/>
    <s v="BOQUILLA CLARINETE"/>
    <n v="4572"/>
    <s v="USADO"/>
    <m/>
    <s v="BOQUILLA PARA CLARINETE VANDOR"/>
    <s v="EN"/>
    <n v="7443"/>
    <m/>
    <s v="CC"/>
    <n v="7554.01"/>
    <n v="7554.01"/>
    <s v="5-1-11-15-008"/>
    <s v="5-1-11-14-001"/>
    <n v="0"/>
    <n v="0"/>
    <x v="1395"/>
    <d v="1994-12-31T00:00:00"/>
    <x v="2"/>
  </r>
  <r>
    <n v="243"/>
    <s v="1.4.2. PERCUSION"/>
    <n v="1608"/>
    <s v="BONGO"/>
    <n v="4573"/>
    <s v="USADO"/>
    <m/>
    <s v="BONGO GALAXI LO 790L REF PC 61"/>
    <n v="18"/>
    <n v="7444"/>
    <s v="LO 790L"/>
    <s v="DE"/>
    <n v="583442.88"/>
    <n v="583442.88"/>
    <s v="1-6-55-05"/>
    <s v="3-1-45-06"/>
    <n v="583442.88"/>
    <n v="0"/>
    <x v="1396"/>
    <d v="1996-12-31T00:00:00"/>
    <x v="2"/>
  </r>
  <r>
    <n v="243"/>
    <s v="1.4.2. PERCUSION"/>
    <n v="1612"/>
    <s v="CAMPANA"/>
    <n v="4574"/>
    <s v="USADO"/>
    <m/>
    <s v="CAMPANA ROCK CLASSIC LP 003 PC"/>
    <n v="6118"/>
    <n v="7445"/>
    <m/>
    <s v="CC"/>
    <n v="101752.48"/>
    <n v="101752.48"/>
    <s v="5-1-11-15-008"/>
    <s v="5-1-11-14-001"/>
    <n v="0"/>
    <n v="0"/>
    <x v="1397"/>
    <d v="1996-12-31T00:00:00"/>
    <x v="2"/>
  </r>
  <r>
    <n v="244"/>
    <s v="1.4.3. VIENTO"/>
    <n v="1604"/>
    <s v="CLARINETE"/>
    <n v="4575"/>
    <s v="USADO"/>
    <m/>
    <s v="CLARINETE SELMER BUFFET CRAMPO"/>
    <s v="N NO. Q 1453"/>
    <n v="7446"/>
    <n v="1453"/>
    <s v="CC"/>
    <n v="33110.269999999997"/>
    <n v="33110.269999999997"/>
    <s v="5-1-11-15-008"/>
    <s v="5-1-11-14-001"/>
    <n v="0"/>
    <n v="0"/>
    <x v="1398"/>
    <d v="1984-12-31T00:00:00"/>
    <x v="2"/>
  </r>
  <r>
    <n v="244"/>
    <s v="1.4.3. VIENTO"/>
    <n v="1604"/>
    <s v="CLARINETE"/>
    <n v="4576"/>
    <s v="USADO"/>
    <m/>
    <s v="CLARINETE  BUFFET CRAMPON NO. "/>
    <s v="F 123480"/>
    <n v="7447"/>
    <s v="F 123480"/>
    <s v="CC"/>
    <n v="33110.269999999997"/>
    <n v="33110.269999999997"/>
    <s v="5-1-11-15-008"/>
    <s v="5-1-11-14-001"/>
    <n v="0"/>
    <n v="0"/>
    <x v="1398"/>
    <d v="1984-12-31T00:00:00"/>
    <x v="2"/>
  </r>
  <r>
    <n v="244"/>
    <s v="1.4.3. VIENTO"/>
    <n v="1604"/>
    <s v="CLARINETE"/>
    <n v="4577"/>
    <s v="USADO"/>
    <m/>
    <s v="CLARINETE BAJO SELMER P 1938, "/>
    <s v="CON ESTUCHE"/>
    <n v="7448"/>
    <m/>
    <s v="CC"/>
    <n v="12983.67"/>
    <n v="12983.67"/>
    <s v="5-1-11-15-008"/>
    <s v="5-1-11-14-001"/>
    <n v="0"/>
    <n v="0"/>
    <x v="1399"/>
    <d v="1994-12-31T00:00:00"/>
    <x v="2"/>
  </r>
  <r>
    <n v="244"/>
    <s v="1.4.3. VIENTO"/>
    <n v="1604"/>
    <s v="CLARINETE"/>
    <n v="4578"/>
    <s v="USADO"/>
    <m/>
    <s v="CLARINETE  SELMER NO, P2809"/>
    <m/>
    <n v="7449"/>
    <s v="2P2809"/>
    <s v="CC"/>
    <n v="39732.199999999997"/>
    <n v="39732.199999999997"/>
    <s v="5-1-11-15-008"/>
    <s v="5-1-11-14-001"/>
    <n v="0"/>
    <n v="0"/>
    <x v="758"/>
    <d v="1984-12-31T00:00:00"/>
    <x v="2"/>
  </r>
  <r>
    <n v="243"/>
    <s v="1.4.2. PERCUSION"/>
    <n v="1667"/>
    <s v="PERCUSION MENOR"/>
    <n v="4579"/>
    <s v="USADO"/>
    <m/>
    <s v="CLAVE TV 45 CON STAND TBS 01"/>
    <m/>
    <n v="7450"/>
    <m/>
    <s v="CC"/>
    <n v="196036.79"/>
    <n v="196036.79"/>
    <s v="5-1-11-15-008"/>
    <s v="5-1-11-14-001"/>
    <n v="0"/>
    <n v="0"/>
    <x v="1400"/>
    <d v="1996-12-31T00:00:00"/>
    <x v="2"/>
  </r>
  <r>
    <n v="243"/>
    <s v="1.4.2. PERCUSION"/>
    <n v="1613"/>
    <s v="CENCERRO"/>
    <n v="4580"/>
    <s v="USADO"/>
    <m/>
    <s v="CENCERRO PL┴STICO JAM BLOCK LP"/>
    <m/>
    <n v="7451"/>
    <m/>
    <s v="CC"/>
    <n v="63478.57"/>
    <n v="63478.57"/>
    <s v="5-1-11-15-008"/>
    <s v="5-1-11-14-001"/>
    <n v="0"/>
    <n v="0"/>
    <x v="1401"/>
    <d v="1996-12-31T00:00:00"/>
    <x v="2"/>
  </r>
  <r>
    <n v="243"/>
    <s v="1.4.2. PERCUSION"/>
    <n v="1613"/>
    <s v="CENCERRO"/>
    <n v="4581"/>
    <s v="USADO"/>
    <m/>
    <s v="CENCERRO PL┴STICO BAJO JAM BLO"/>
    <s v="CK LP"/>
    <n v="7452"/>
    <m/>
    <s v="CC"/>
    <n v="72813.679999999993"/>
    <n v="72813.679999999993"/>
    <s v="5-1-11-15-008"/>
    <s v="5-1-11-14-001"/>
    <n v="0"/>
    <n v="0"/>
    <x v="1402"/>
    <d v="1996-12-31T00:00:00"/>
    <x v="2"/>
  </r>
  <r>
    <n v="243"/>
    <s v="1.4.2. PERCUSION"/>
    <n v="1613"/>
    <s v="CENCERRO"/>
    <n v="4582"/>
    <s v="USADO"/>
    <m/>
    <s v="CENCERRO PL┴STICO JAM BLOCK LP"/>
    <m/>
    <n v="7453"/>
    <m/>
    <s v="CC"/>
    <n v="91483.839999999997"/>
    <n v="91483.839999999997"/>
    <s v="5-1-11-15-008"/>
    <s v="5-1-11-14-001"/>
    <n v="0"/>
    <n v="0"/>
    <x v="1403"/>
    <d v="1996-12-31T00:00:00"/>
    <x v="2"/>
  </r>
  <r>
    <n v="243"/>
    <s v="1.4.2. PERCUSION"/>
    <n v="1613"/>
    <s v="CENCERRO"/>
    <n v="4583"/>
    <s v="USADO"/>
    <m/>
    <s v="CENCERRO LP 008 RIDER  RIDGE"/>
    <m/>
    <n v="7454"/>
    <m/>
    <s v="CC"/>
    <n v="104552.95"/>
    <n v="104552.95"/>
    <s v="5-1-11-15-008"/>
    <s v="5-1-11-14-001"/>
    <n v="0"/>
    <n v="0"/>
    <x v="1404"/>
    <d v="1996-12-31T00:00:00"/>
    <x v="2"/>
  </r>
  <r>
    <n v="243"/>
    <s v="1.4.2. PERCUSION"/>
    <n v="1682"/>
    <s v="CLAVECIN"/>
    <n v="4584"/>
    <s v="USADO"/>
    <m/>
    <s v="CLAVECIN"/>
    <m/>
    <n v="7455"/>
    <m/>
    <s v="DE"/>
    <n v="40237440.18"/>
    <n v="40237440.18"/>
    <s v="1-6-55-05"/>
    <s v="1-6-55-05"/>
    <n v="40237440.18"/>
    <n v="38409603.756141879"/>
    <x v="1405"/>
    <d v="1996-12-31T00:00:00"/>
    <x v="2"/>
  </r>
  <r>
    <n v="243"/>
    <s v="1.4.2. PERCUSION"/>
    <n v="1667"/>
    <s v="PERCUSION MENOR"/>
    <n v="4585"/>
    <s v="USADO"/>
    <d v="2016-04-18T00:00:00"/>
    <s v="CLIPS LE 1336 AL1490"/>
    <m/>
    <n v="7456"/>
    <m/>
    <s v="CC"/>
    <n v="24271.26"/>
    <n v="24271.26"/>
    <s v="5-1-11-15-008"/>
    <s v="5-1-11-14-001"/>
    <n v="0"/>
    <n v="0"/>
    <x v="1406"/>
    <d v="1996-12-31T00:00:00"/>
    <x v="2"/>
  </r>
  <r>
    <n v="243"/>
    <s v="1.4.2. PERCUSION"/>
    <n v="1684"/>
    <s v="CONGA"/>
    <n v="4586"/>
    <s v="USADO"/>
    <m/>
    <s v="CONGA EN CAOBA CON HERRAJES-RE"/>
    <s v="GULAR ESTADO"/>
    <n v="7458"/>
    <m/>
    <s v="CC"/>
    <n v="38685.4"/>
    <n v="38685.4"/>
    <s v="5-1-11-15-008"/>
    <s v="5-1-11-14-001"/>
    <n v="0"/>
    <n v="0"/>
    <x v="1407"/>
    <d v="1994-12-31T00:00:00"/>
    <x v="2"/>
  </r>
  <r>
    <n v="243"/>
    <s v="1.4.2. PERCUSION"/>
    <n v="1684"/>
    <s v="CONGA"/>
    <n v="4587"/>
    <s v="USADO"/>
    <m/>
    <s v="CONGA EN CAOBA CON HERRAJES-RE"/>
    <s v="GULAR ESTADO"/>
    <n v="7459"/>
    <m/>
    <s v="CC"/>
    <n v="38685.4"/>
    <n v="38685.4"/>
    <s v="5-1-11-15-008"/>
    <s v="5-1-11-14-001"/>
    <n v="0"/>
    <n v="0"/>
    <x v="1407"/>
    <d v="1994-12-31T00:00:00"/>
    <x v="2"/>
  </r>
  <r>
    <n v="244"/>
    <s v="1.4.3. VIENTO"/>
    <n v="1616"/>
    <s v="CORNO"/>
    <n v="4588"/>
    <s v="USADO"/>
    <d v="2016-10-11T00:00:00"/>
    <s v="CORNO FRANCES GERB ALEXANDER M"/>
    <s v="AINZ, CAMPANA DESMONTABLE NO.6"/>
    <n v="7461"/>
    <m/>
    <s v="DE"/>
    <n v="2606845.38"/>
    <n v="2606845.38"/>
    <s v="1-6-55-05"/>
    <s v="1-6-55-05"/>
    <n v="2606845.38"/>
    <n v="2482790.8084615385"/>
    <x v="1408"/>
    <d v="1997-12-31T00:00:00"/>
    <x v="2"/>
  </r>
  <r>
    <n v="243"/>
    <s v="1.4.2. PERCUSION"/>
    <n v="1667"/>
    <s v="PERCUSION MENOR"/>
    <n v="4589"/>
    <s v="USADO"/>
    <m/>
    <s v="CUICA BRAZIL PTS 5"/>
    <m/>
    <n v="7462"/>
    <m/>
    <s v="CC"/>
    <n v="54143.5"/>
    <n v="54143.5"/>
    <s v="5-1-11-15-008"/>
    <s v="5-1-11-14-001"/>
    <n v="0"/>
    <n v="0"/>
    <x v="1409"/>
    <d v="1996-12-31T00:00:00"/>
    <x v="2"/>
  </r>
  <r>
    <n v="243"/>
    <s v="1.4.2. PERCUSION"/>
    <n v="1607"/>
    <s v="PLATILLO"/>
    <n v="4590"/>
    <s v="USADO"/>
    <m/>
    <s v="CHARLES K CUSTOM 14 0943"/>
    <m/>
    <n v="7463"/>
    <m/>
    <s v="DE"/>
    <n v="538634.49"/>
    <n v="538634.49"/>
    <s v="1-6-55-05"/>
    <s v="3-1-45-06"/>
    <n v="538634.49"/>
    <n v="0"/>
    <x v="1410"/>
    <d v="1996-12-31T00:00:00"/>
    <x v="2"/>
  </r>
  <r>
    <n v="243"/>
    <s v="1.4.2. PERCUSION"/>
    <n v="1667"/>
    <s v="PERCUSION MENOR"/>
    <n v="4591"/>
    <s v="USADO"/>
    <m/>
    <s v="EFFECT SINFIN LE 547 REF AI108"/>
    <n v="76"/>
    <n v="7465"/>
    <s v="AI10876"/>
    <s v="CC"/>
    <n v="168965.06"/>
    <n v="168965.06"/>
    <s v="5-1-11-15-008"/>
    <s v="5-1-11-14-001"/>
    <n v="0"/>
    <n v="0"/>
    <x v="1411"/>
    <d v="1996-12-31T00:00:00"/>
    <x v="2"/>
  </r>
  <r>
    <n v="243"/>
    <s v="1.4.2. PERCUSION"/>
    <n v="1667"/>
    <s v="PERCUSION MENOR"/>
    <n v="4592"/>
    <s v="USADO"/>
    <d v="2016-11-07T00:00:00"/>
    <s v="EFFECT SLEGHBELL LE 97 REF AI1"/>
    <n v="875"/>
    <n v="7466"/>
    <s v="AI10875"/>
    <s v="CC"/>
    <n v="127890.7"/>
    <n v="127890.7"/>
    <s v="5-1-11-15-008"/>
    <s v="5-1-11-14-001"/>
    <n v="0"/>
    <n v="0"/>
    <x v="1412"/>
    <d v="1996-12-31T00:00:00"/>
    <x v="2"/>
  </r>
  <r>
    <n v="243"/>
    <s v="1.4.2. PERCUSION"/>
    <n v="1667"/>
    <s v="PERCUSION MENOR"/>
    <n v="4593"/>
    <s v="USADO"/>
    <m/>
    <s v="EFFECT TRAN WHISTLE HLE 545 RE"/>
    <s v="F AI10878"/>
    <n v="7467"/>
    <s v="AI10878"/>
    <s v="CC"/>
    <n v="192302.79"/>
    <n v="192302.79"/>
    <s v="5-1-11-15-008"/>
    <s v="5-1-11-14-001"/>
    <n v="0"/>
    <n v="0"/>
    <x v="1413"/>
    <d v="1996-12-31T00:00:00"/>
    <x v="2"/>
  </r>
  <r>
    <n v="243"/>
    <s v="1.4.2. PERCUSION"/>
    <n v="1667"/>
    <s v="PERCUSION MENOR"/>
    <n v="4594"/>
    <s v="USADO"/>
    <m/>
    <s v="EFECTO FLEX A TONE LPI 8"/>
    <m/>
    <n v="7468"/>
    <m/>
    <s v="CC"/>
    <n v="70946.61"/>
    <n v="70946.61"/>
    <s v="5-1-11-15-008"/>
    <s v="5-1-11-14-001"/>
    <n v="0"/>
    <n v="0"/>
    <x v="1414"/>
    <d v="1996-12-31T00:00:00"/>
    <x v="2"/>
  </r>
  <r>
    <n v="244"/>
    <s v="1.4.3. VIENTO"/>
    <n v="1605"/>
    <s v="ESTUCHE"/>
    <n v="4595"/>
    <s v="USADO"/>
    <m/>
    <s v="ESTUCHE DURO P 1700 PARA PLATI"/>
    <s v="LLOS ZILDIA"/>
    <n v="7469"/>
    <m/>
    <s v="CC"/>
    <n v="168965.06"/>
    <n v="168965.06"/>
    <s v="5-1-11-15-008"/>
    <s v="5-1-11-14-001"/>
    <n v="0"/>
    <n v="0"/>
    <x v="1411"/>
    <d v="1996-12-31T00:00:00"/>
    <x v="1"/>
  </r>
  <r>
    <n v="244"/>
    <s v="1.4.3. VIENTO"/>
    <n v="1605"/>
    <s v="ESTUCHE"/>
    <n v="4596"/>
    <s v="USADO"/>
    <m/>
    <s v="ESTUCHE DURO P 1700 PARA PLATI"/>
    <s v="LLOS ZILDIA"/>
    <n v="7470"/>
    <m/>
    <s v="CC"/>
    <n v="168965.06"/>
    <n v="168965.06"/>
    <s v="5-1-11-15-008"/>
    <s v="5-1-11-14-001"/>
    <n v="0"/>
    <n v="0"/>
    <x v="1411"/>
    <d v="1996-12-31T00:00:00"/>
    <x v="1"/>
  </r>
  <r>
    <n v="244"/>
    <s v="1.4.3. VIENTO"/>
    <n v="1605"/>
    <s v="ESTUCHE"/>
    <n v="4597"/>
    <s v="USADO"/>
    <m/>
    <s v="ESTUCHE PARA GUITARRA GIANINI"/>
    <m/>
    <n v="7471"/>
    <m/>
    <s v="CC"/>
    <n v="42822.65"/>
    <n v="42822.65"/>
    <s v="5-1-11-15-008"/>
    <s v="5-1-11-14-001"/>
    <n v="0"/>
    <n v="0"/>
    <x v="1415"/>
    <d v="1985-12-31T00:00:00"/>
    <x v="1"/>
  </r>
  <r>
    <n v="244"/>
    <s v="1.4.3. VIENTO"/>
    <n v="1656"/>
    <s v="FAGOT"/>
    <n v="4598"/>
    <s v="USADO"/>
    <m/>
    <s v="FAGOT SHRAIBER   REF. 21555, C"/>
    <s v="ON ESTUCHE"/>
    <n v="7472"/>
    <m/>
    <s v="DE"/>
    <n v="1315578.53"/>
    <n v="1315578.53"/>
    <s v="1-6-37-07-005"/>
    <s v="3-1-45-06"/>
    <n v="1315578.53"/>
    <n v="0"/>
    <x v="604"/>
    <d v="1984-12-31T00:00:00"/>
    <x v="2"/>
  </r>
  <r>
    <n v="244"/>
    <s v="1.4.3. VIENTO"/>
    <n v="1618"/>
    <s v="FLAUTA"/>
    <n v="4599"/>
    <s v="USADO"/>
    <m/>
    <s v="FLAUTA METALICA ASTROMG 90E 33"/>
    <n v="822"/>
    <n v="7473"/>
    <s v="90E 33822"/>
    <s v="CC"/>
    <n v="26488.2"/>
    <n v="26488.2"/>
    <s v="5-1-11-15-008"/>
    <s v="5-1-11-14-001"/>
    <n v="0"/>
    <n v="0"/>
    <x v="1229"/>
    <d v="1984-12-31T00:00:00"/>
    <x v="2"/>
  </r>
  <r>
    <n v="244"/>
    <s v="1.4.3. VIENTO"/>
    <n v="1618"/>
    <s v="FLAUTA"/>
    <n v="4600"/>
    <s v="USADO"/>
    <m/>
    <s v="FLAUTA ALTO GEMEINHARDT 10AS N"/>
    <s v="O. 4317"/>
    <n v="7474"/>
    <n v="4317"/>
    <s v="DE"/>
    <n v="8325015.0199999996"/>
    <n v="8325015.0199999996"/>
    <s v="1-6-55-05"/>
    <s v="1-6-55-05"/>
    <n v="8325015.0199999996"/>
    <n v="7922547.4064503312"/>
    <x v="1416"/>
    <d v="1998-04-30T00:00:00"/>
    <x v="2"/>
  </r>
  <r>
    <n v="243"/>
    <s v="1.4.2. PERCUSION"/>
    <n v="1667"/>
    <s v="PERCUSION MENOR"/>
    <n v="4601"/>
    <s v="USADO"/>
    <m/>
    <s v="GOLPEADOR UND LE 1337 REF 1488"/>
    <m/>
    <n v="7476"/>
    <m/>
    <s v="CC"/>
    <n v="26138.25"/>
    <n v="26138.25"/>
    <s v="5-1-11-15-008"/>
    <s v="5-1-11-14-001"/>
    <n v="0"/>
    <n v="0"/>
    <x v="1417"/>
    <d v="1996-12-31T00:00:00"/>
    <x v="2"/>
  </r>
  <r>
    <n v="243"/>
    <s v="1.4.2. PERCUSION"/>
    <n v="1667"/>
    <s v="PERCUSION MENOR"/>
    <n v="4602"/>
    <s v="USADO"/>
    <m/>
    <s v="GUIRO FIBRA DE VIDRIO GRANDE L"/>
    <s v="ATINO"/>
    <n v="7477"/>
    <m/>
    <s v="CC"/>
    <n v="38273.86"/>
    <n v="38273.86"/>
    <s v="5-1-11-15-008"/>
    <s v="5-1-11-14-001"/>
    <n v="0"/>
    <n v="0"/>
    <x v="1418"/>
    <d v="1996-12-31T00:00:00"/>
    <x v="2"/>
  </r>
  <r>
    <n v="243"/>
    <s v="1.4.2. PERCUSION"/>
    <n v="1667"/>
    <s v="PERCUSION MENOR"/>
    <n v="4603"/>
    <s v="USADO"/>
    <m/>
    <s v="GUIRO CUBANO EN PASTA LP 143"/>
    <m/>
    <n v="7478"/>
    <m/>
    <s v="CC"/>
    <n v="66279.100000000006"/>
    <n v="66279.100000000006"/>
    <s v="5-1-11-15-008"/>
    <s v="5-1-11-14-001"/>
    <n v="0"/>
    <n v="0"/>
    <x v="1419"/>
    <d v="1996-12-31T00:00:00"/>
    <x v="2"/>
  </r>
  <r>
    <n v="242"/>
    <s v="1.4.1. CUERDAS"/>
    <n v="1693"/>
    <s v="GUITARRA"/>
    <n v="4604"/>
    <s v="USADO"/>
    <m/>
    <s v="GUITARRA GIANNINI 12 CUERDAS"/>
    <m/>
    <n v="7479"/>
    <m/>
    <s v="CC"/>
    <n v="242808.05"/>
    <n v="242808.05"/>
    <s v="5-1-11-15-008"/>
    <s v="5-1-11-14-001"/>
    <n v="0"/>
    <n v="0"/>
    <x v="1420"/>
    <d v="1985-12-31T00:00:00"/>
    <x v="2"/>
  </r>
  <r>
    <n v="246"/>
    <s v="1.4.4. EQUIPO DE MUSICA"/>
    <n v="1708"/>
    <s v="SOPORTE"/>
    <n v="4605"/>
    <s v="USADO"/>
    <m/>
    <s v="HAND COWEL 14017 REF A10694"/>
    <m/>
    <n v="7480"/>
    <s v="A10694"/>
    <s v="CC"/>
    <n v="76547.679999999993"/>
    <n v="76547.679999999993"/>
    <s v="5-1-11-15-008"/>
    <s v="5-1-11-14-001"/>
    <n v="0"/>
    <n v="0"/>
    <x v="1421"/>
    <d v="1996-12-31T00:00:00"/>
    <x v="1"/>
  </r>
  <r>
    <n v="244"/>
    <s v="1.4.3. VIENTO"/>
    <n v="1605"/>
    <s v="ESTUCHE"/>
    <n v="4606"/>
    <s v="USADO"/>
    <m/>
    <s v="JUEGO DE ESTUCHES PARA BATERIA"/>
    <s v="(5 PIEZAS)"/>
    <n v="7481"/>
    <m/>
    <s v="DE"/>
    <n v="1336803.05"/>
    <n v="1336803.05"/>
    <s v="1-6-55-05"/>
    <s v="3-1-45-06"/>
    <n v="1336803.05"/>
    <n v="0"/>
    <x v="1422"/>
    <d v="1996-12-31T00:00:00"/>
    <x v="1"/>
  </r>
  <r>
    <n v="219"/>
    <s v="1.6 HERRAMIENTAS Y ACCESORIOS"/>
    <n v="1697"/>
    <s v="LLAVE DE TORSION"/>
    <n v="4607"/>
    <s v="USADO"/>
    <m/>
    <s v="LLAVE DE TORSIËN PARA AFINACIË"/>
    <s v="N DT 1 REGAL"/>
    <n v="7482"/>
    <m/>
    <s v="CC"/>
    <n v="97084.87"/>
    <n v="97084.87"/>
    <s v="5-1-11-15-009"/>
    <s v="5-1-11-14-001"/>
    <n v="0"/>
    <n v="0"/>
    <x v="1423"/>
    <d v="1996-12-31T00:00:00"/>
    <x v="1"/>
  </r>
  <r>
    <n v="242"/>
    <s v="1.4.1. CUERDAS"/>
    <n v="1619"/>
    <s v="MARACA"/>
    <n v="4608"/>
    <s v="USADO"/>
    <m/>
    <s v="MARACA ENTERA COLOR NATURAL"/>
    <m/>
    <n v="7483"/>
    <m/>
    <s v="CC"/>
    <n v="37340.39"/>
    <n v="37340.39"/>
    <s v="5-1-11-15-008"/>
    <s v="5-1-11-14-001"/>
    <n v="0"/>
    <n v="0"/>
    <x v="1424"/>
    <d v="1996-12-31T00:00:00"/>
    <x v="2"/>
  </r>
  <r>
    <n v="242"/>
    <s v="1.4.1. CUERDAS"/>
    <n v="1619"/>
    <s v="MARACA"/>
    <n v="4609"/>
    <s v="USADO"/>
    <m/>
    <s v="MARACA HUEVO CP 279"/>
    <m/>
    <n v="7484"/>
    <m/>
    <s v="CC"/>
    <n v="11108.76"/>
    <n v="11108.76"/>
    <s v="5-1-11-15-008"/>
    <s v="5-1-11-14-001"/>
    <n v="0"/>
    <n v="0"/>
    <x v="1425"/>
    <d v="1996-12-31T00:00:00"/>
    <x v="2"/>
  </r>
  <r>
    <n v="242"/>
    <s v="1.4.1. CUERDAS"/>
    <n v="1619"/>
    <s v="MARACA"/>
    <n v="4610"/>
    <s v="USADO"/>
    <m/>
    <s v="MARACA HUEVO CP 279"/>
    <m/>
    <n v="7485"/>
    <m/>
    <s v="CC"/>
    <n v="11108.76"/>
    <n v="11108.76"/>
    <s v="5-1-11-15-008"/>
    <s v="5-1-11-14-001"/>
    <n v="0"/>
    <n v="0"/>
    <x v="1425"/>
    <d v="1996-12-31T00:00:00"/>
    <x v="2"/>
  </r>
  <r>
    <n v="242"/>
    <s v="1.4.1. CUERDAS"/>
    <n v="1619"/>
    <s v="MARACA"/>
    <n v="4611"/>
    <s v="USADO"/>
    <m/>
    <s v="MARACA HUEVO LP 389"/>
    <m/>
    <n v="7486"/>
    <m/>
    <s v="CC"/>
    <n v="45741.9"/>
    <n v="45741.9"/>
    <s v="5-1-11-15-008"/>
    <s v="5-1-11-14-001"/>
    <n v="0"/>
    <n v="0"/>
    <x v="1426"/>
    <d v="1996-12-31T00:00:00"/>
    <x v="2"/>
  </r>
  <r>
    <n v="242"/>
    <s v="1.4.1. CUERDAS"/>
    <n v="1619"/>
    <s v="MARACA"/>
    <n v="4612"/>
    <s v="USADO"/>
    <m/>
    <s v="MARACA MACHO LP 394"/>
    <m/>
    <n v="7487"/>
    <m/>
    <s v="CC"/>
    <n v="91483.839999999997"/>
    <n v="91483.839999999997"/>
    <s v="5-1-11-15-008"/>
    <s v="5-1-11-14-001"/>
    <n v="0"/>
    <n v="0"/>
    <x v="1403"/>
    <d v="1996-12-31T00:00:00"/>
    <x v="2"/>
  </r>
  <r>
    <n v="242"/>
    <s v="1.4.1. CUERDAS"/>
    <n v="1619"/>
    <s v="MARACA"/>
    <n v="4613"/>
    <s v="USADO"/>
    <m/>
    <s v="MARACA MACHO LP 394"/>
    <m/>
    <n v="7488"/>
    <m/>
    <s v="CC"/>
    <n v="91483.839999999997"/>
    <n v="91483.839999999997"/>
    <s v="5-1-11-15-008"/>
    <s v="5-1-11-14-001"/>
    <n v="0"/>
    <n v="0"/>
    <x v="1403"/>
    <d v="1996-12-31T00:00:00"/>
    <x v="2"/>
  </r>
  <r>
    <n v="244"/>
    <s v="1.4.3. VIENTO"/>
    <n v="1699"/>
    <s v="OBOE"/>
    <n v="4614"/>
    <s v="USADO"/>
    <m/>
    <s v="OBOE ROMEO"/>
    <m/>
    <n v="7489"/>
    <m/>
    <s v="CC"/>
    <n v="30902.91"/>
    <n v="30902.91"/>
    <s v="5-1-11-15-008"/>
    <s v="5-1-11-14-001"/>
    <n v="0"/>
    <n v="0"/>
    <x v="759"/>
    <d v="1984-12-31T00:00:00"/>
    <x v="2"/>
  </r>
  <r>
    <n v="243"/>
    <s v="1.4.2. PERCUSION"/>
    <n v="1637"/>
    <s v="PANDERETA"/>
    <n v="4615"/>
    <s v="USADO"/>
    <m/>
    <s v="PANDERETA ARCO 10 TRUE"/>
    <m/>
    <n v="7490"/>
    <m/>
    <s v="CC"/>
    <n v="47608.97"/>
    <n v="47608.97"/>
    <s v="5-1-11-15-008"/>
    <s v="5-1-11-14-001"/>
    <n v="0"/>
    <n v="0"/>
    <x v="1427"/>
    <d v="1996-12-31T00:00:00"/>
    <x v="2"/>
  </r>
  <r>
    <n v="243"/>
    <s v="1.4.2. PERCUSION"/>
    <n v="1637"/>
    <s v="PANDERETA"/>
    <n v="4616"/>
    <s v="USADO"/>
    <m/>
    <s v="PANDERETA PT 10218 H NEGRA"/>
    <m/>
    <n v="7491"/>
    <m/>
    <s v="CC"/>
    <n v="46675.47"/>
    <n v="46675.47"/>
    <s v="5-1-11-15-008"/>
    <s v="5-1-11-14-001"/>
    <n v="0"/>
    <n v="0"/>
    <x v="1428"/>
    <d v="1996-12-31T00:00:00"/>
    <x v="2"/>
  </r>
  <r>
    <n v="243"/>
    <s v="1.4.2. PERCUSION"/>
    <n v="1637"/>
    <s v="PANDERETA"/>
    <n v="4617"/>
    <s v="USADO"/>
    <m/>
    <s v="PANDERETA BAQUETA LP 187"/>
    <m/>
    <n v="7492"/>
    <m/>
    <s v="CC"/>
    <n v="73747.17"/>
    <n v="73747.17"/>
    <s v="5-1-11-15-008"/>
    <s v="5-1-11-14-001"/>
    <n v="0"/>
    <n v="0"/>
    <x v="1429"/>
    <d v="1996-12-31T00:00:00"/>
    <x v="2"/>
  </r>
  <r>
    <n v="243"/>
    <s v="1.4.2. PERCUSION"/>
    <n v="1637"/>
    <s v="PANDERETA"/>
    <n v="4618"/>
    <s v="USADO"/>
    <d v="2016-11-07T00:00:00"/>
    <s v="PANDERETA MEDIA LUNA  LP 174"/>
    <m/>
    <n v="7493"/>
    <m/>
    <s v="CC"/>
    <n v="75614.2"/>
    <n v="75614.2"/>
    <s v="5-1-11-15-008"/>
    <s v="5-1-11-14-001"/>
    <n v="0"/>
    <n v="0"/>
    <x v="1430"/>
    <d v="1996-12-31T00:00:00"/>
    <x v="2"/>
  </r>
  <r>
    <n v="243"/>
    <s v="1.4.2. PERCUSION"/>
    <n v="1607"/>
    <s v="PLATILLO"/>
    <n v="4619"/>
    <s v="USADO"/>
    <m/>
    <s v="PLATILLO DE 40 CMS"/>
    <m/>
    <n v="7494"/>
    <m/>
    <s v="CC"/>
    <n v="87852.54"/>
    <n v="87852.54"/>
    <s v="5-1-11-15-008"/>
    <s v="5-1-11-14-001"/>
    <n v="0"/>
    <n v="0"/>
    <x v="1431"/>
    <d v="1990-12-31T00:00:00"/>
    <x v="2"/>
  </r>
  <r>
    <n v="243"/>
    <s v="1.4.2. PERCUSION"/>
    <n v="1607"/>
    <s v="PLATILLO"/>
    <n v="4620"/>
    <s v="USADO"/>
    <m/>
    <s v="PLATILLO SPLANSH 12 ZILDJAN"/>
    <m/>
    <n v="7495"/>
    <m/>
    <s v="CC"/>
    <n v="192302.79"/>
    <n v="192302.79"/>
    <s v="5-1-11-15-008"/>
    <s v="5-1-11-14-001"/>
    <n v="0"/>
    <n v="0"/>
    <x v="1413"/>
    <d v="1996-12-31T00:00:00"/>
    <x v="2"/>
  </r>
  <r>
    <n v="243"/>
    <s v="1.4.2. PERCUSION"/>
    <n v="1607"/>
    <s v="PLATILLO"/>
    <n v="4621"/>
    <s v="USADO"/>
    <m/>
    <s v="PLATILLO CUSTOM 0951"/>
    <m/>
    <n v="7496"/>
    <m/>
    <s v="DE"/>
    <n v="349132.21"/>
    <n v="349132.21"/>
    <s v="1-6-55-05"/>
    <s v="3-1-45-06"/>
    <n v="349132.21"/>
    <n v="0"/>
    <x v="1432"/>
    <d v="1996-12-31T00:00:00"/>
    <x v="2"/>
  </r>
  <r>
    <n v="243"/>
    <s v="1.4.2. PERCUSION"/>
    <n v="1607"/>
    <s v="PLATILLO"/>
    <n v="4622"/>
    <s v="USADO"/>
    <m/>
    <s v="PLATILLO ZILDAJAN 0212"/>
    <m/>
    <n v="7497"/>
    <m/>
    <s v="DE"/>
    <n v="371536.44"/>
    <n v="371536.44"/>
    <s v="1-6-55-05"/>
    <s v="3-1-45-06"/>
    <n v="371536.44"/>
    <n v="0"/>
    <x v="1433"/>
    <d v="1996-12-31T00:00:00"/>
    <x v="2"/>
  </r>
  <r>
    <n v="243"/>
    <s v="1.4.2. PERCUSION"/>
    <n v="1607"/>
    <s v="PLATILLO"/>
    <n v="4623"/>
    <s v="USADO"/>
    <m/>
    <s v="PLATILLO SPLANSH 10 ZILDJAN"/>
    <m/>
    <n v="7498"/>
    <m/>
    <s v="CC"/>
    <n v="164297.54"/>
    <n v="164297.54"/>
    <s v="5-1-11-15-008"/>
    <s v="5-1-11-14-001"/>
    <n v="0"/>
    <n v="0"/>
    <x v="1434"/>
    <d v="1996-12-31T00:00:00"/>
    <x v="2"/>
  </r>
  <r>
    <n v="243"/>
    <s v="1.4.2. PERCUSION"/>
    <n v="1607"/>
    <s v="PLATILLO"/>
    <n v="4624"/>
    <s v="USADO"/>
    <m/>
    <s v="PLATILLO CHINABOY LOW 18 0344"/>
    <m/>
    <n v="7499"/>
    <m/>
    <s v="DE"/>
    <n v="360334.32"/>
    <n v="360334.32"/>
    <s v="1-6-55-05"/>
    <s v="3-1-45-06"/>
    <n v="360334.32"/>
    <n v="0"/>
    <x v="1435"/>
    <d v="1996-12-31T00:00:00"/>
    <x v="2"/>
  </r>
  <r>
    <n v="241"/>
    <s v="9.1 ELEMENTOS MUSICALES"/>
    <n v="1622"/>
    <s v="PARTITURAS"/>
    <n v="4625"/>
    <s v="USADO"/>
    <m/>
    <s v="THE NOON  WHITH ( LA BRUJA DE "/>
    <s v="LA MEDIODIA) OP.10"/>
    <n v="750"/>
    <m/>
    <s v="DE"/>
    <n v="260638"/>
    <n v="260638"/>
    <s v="1-9-60-90-003"/>
    <s v="3-1-45-12"/>
    <n v="0"/>
    <n v="0"/>
    <x v="1436"/>
    <d v="2008-06-11T00:00:00"/>
    <x v="0"/>
  </r>
  <r>
    <n v="243"/>
    <s v="1.4.2. PERCUSION"/>
    <n v="1620"/>
    <s v="REDOBLANTE"/>
    <n v="4626"/>
    <s v="USADO"/>
    <m/>
    <s v="REDOBLANTE TAMA D E 31/4 X 14 "/>
    <s v="EVANS"/>
    <n v="7501"/>
    <m/>
    <s v="DE"/>
    <n v="724273.91"/>
    <n v="724273.91"/>
    <s v="1-6-55-05"/>
    <s v="3-1-45-06"/>
    <n v="724273.91"/>
    <n v="0"/>
    <x v="1437"/>
    <d v="1996-12-31T00:00:00"/>
    <x v="2"/>
  </r>
  <r>
    <n v="243"/>
    <s v="1.4.2. PERCUSION"/>
    <n v="1667"/>
    <s v="PERCUSION MENOR"/>
    <n v="4627"/>
    <s v="USADO"/>
    <m/>
    <s v="ROTOTOM 12-14 SET"/>
    <m/>
    <n v="7502"/>
    <m/>
    <s v="DE"/>
    <n v="385539.07"/>
    <n v="385539.07"/>
    <s v="1-6-37-07-005"/>
    <s v="3-1-45-06"/>
    <n v="385539.07"/>
    <n v="0"/>
    <x v="1438"/>
    <d v="1996-12-31T00:00:00"/>
    <x v="2"/>
  </r>
  <r>
    <n v="219"/>
    <s v="1.6 HERRAMIENTAS Y ACCESORIOS"/>
    <n v="1218"/>
    <s v="RACK"/>
    <n v="4628"/>
    <s v="USADO"/>
    <d v="2016-03-28T00:00:00"/>
    <s v="RACK"/>
    <m/>
    <n v="7503"/>
    <m/>
    <s v="DE"/>
    <n v="497037.31"/>
    <n v="497037.31"/>
    <s v="1-6-55-11"/>
    <s v="3-1-45-06"/>
    <n v="497037.31"/>
    <n v="0"/>
    <x v="1439"/>
    <d v="1996-12-31T00:00:00"/>
    <x v="1"/>
  </r>
  <r>
    <n v="219"/>
    <s v="1.6 HERRAMIENTAS Y ACCESORIOS"/>
    <n v="1218"/>
    <s v="RACK"/>
    <n v="4629"/>
    <s v="USADO"/>
    <d v="2016-03-28T00:00:00"/>
    <s v="RACK"/>
    <m/>
    <m/>
    <m/>
    <s v="DE"/>
    <n v="497037.31"/>
    <n v="497037.31"/>
    <s v="1-6-55-11"/>
    <s v="3-1-45-06"/>
    <n v="497037.31"/>
    <n v="0"/>
    <x v="1439"/>
    <d v="1996-12-31T00:00:00"/>
    <x v="1"/>
  </r>
  <r>
    <n v="244"/>
    <s v="1.4.3. VIENTO"/>
    <n v="1703"/>
    <s v="SAXOFON"/>
    <n v="4630"/>
    <s v="USADO"/>
    <m/>
    <s v="SAXOFON TENOR AMATI NO. 174358"/>
    <m/>
    <n v="7505"/>
    <n v="174358"/>
    <s v="DE"/>
    <n v="971232.61"/>
    <n v="971232.61"/>
    <s v="1-6-37-07-005"/>
    <s v="3-1-45-06"/>
    <n v="971232.61"/>
    <n v="0"/>
    <x v="1440"/>
    <d v="1986-12-31T00:00:00"/>
    <x v="2"/>
  </r>
  <r>
    <n v="246"/>
    <s v="1.4.4. EQUIPO DE MUSICA"/>
    <n v="1709"/>
    <s v="STAND"/>
    <n v="4631"/>
    <s v="USADO"/>
    <m/>
    <s v="STAND PARA BOMBO CON TAPA SOPO"/>
    <s v="RTE PARA PERCUSIËN REF PJ 7016"/>
    <n v="7506"/>
    <m/>
    <s v="DE"/>
    <n v="379004.47"/>
    <n v="379004.47"/>
    <s v="1-6-55-05"/>
    <s v="3-1-45-06"/>
    <n v="379004.47"/>
    <n v="0"/>
    <x v="1441"/>
    <d v="1996-12-31T00:00:00"/>
    <x v="1"/>
  </r>
  <r>
    <n v="246"/>
    <s v="1.4.4. EQUIPO DE MUSICA"/>
    <n v="1709"/>
    <s v="STAND"/>
    <n v="4632"/>
    <s v="USADO"/>
    <m/>
    <s v="STAND PARA BOMBO CON TAPA SOPO"/>
    <s v="RTE PARA PERCUSIËN REF PJ 7016"/>
    <n v="7507"/>
    <m/>
    <s v="DE"/>
    <n v="379004.47"/>
    <n v="379004.47"/>
    <s v="1-6-55-05"/>
    <s v="3-1-45-06"/>
    <n v="379004.47"/>
    <n v="0"/>
    <x v="1441"/>
    <d v="1996-12-31T00:00:00"/>
    <x v="1"/>
  </r>
  <r>
    <n v="246"/>
    <s v="1.4.4. EQUIPO DE MUSICA"/>
    <n v="1709"/>
    <s v="STAND"/>
    <n v="4633"/>
    <s v="USADO"/>
    <m/>
    <s v="STAND PARA BOMBO CON TAPA SOPO"/>
    <s v="RTE PARA PERCUSIËN REF PJ 7016"/>
    <n v="7508"/>
    <m/>
    <s v="DE"/>
    <n v="379004.47"/>
    <n v="379004.47"/>
    <s v="1-6-55-05"/>
    <s v="3-1-45-06"/>
    <n v="379004.47"/>
    <n v="0"/>
    <x v="1441"/>
    <d v="1996-12-31T00:00:00"/>
    <x v="1"/>
  </r>
  <r>
    <n v="246"/>
    <s v="1.4.4. EQUIPO DE MUSICA"/>
    <n v="1709"/>
    <s v="STAND"/>
    <n v="4634"/>
    <s v="USADO"/>
    <m/>
    <s v="STAND PARA BOMBO CON TAPA SOPO"/>
    <s v="RTE PARA PERCUSIËN REF PJ 7016"/>
    <n v="7509"/>
    <m/>
    <s v="DE"/>
    <n v="379004.47"/>
    <n v="379004.47"/>
    <s v="1-6-55-05"/>
    <s v="3-1-45-06"/>
    <n v="379004.47"/>
    <n v="0"/>
    <x v="1441"/>
    <d v="1996-12-31T00:00:00"/>
    <x v="1"/>
  </r>
  <r>
    <n v="241"/>
    <s v="9.1 ELEMENTOS MUSICALES"/>
    <n v="1622"/>
    <s v="PARTITURAS"/>
    <n v="4635"/>
    <s v="USADO"/>
    <m/>
    <s v="CONCIERITO PARA CORNO Y ORGANE"/>
    <s v="TA NO 4 MI BEMOL"/>
    <n v="751"/>
    <m/>
    <s v="DE"/>
    <n v="221543"/>
    <n v="221543"/>
    <s v="1-9-60-90-003"/>
    <s v="3-1-45-12"/>
    <n v="0"/>
    <n v="0"/>
    <x v="1442"/>
    <d v="2008-06-11T00:00:00"/>
    <x v="0"/>
  </r>
  <r>
    <n v="246"/>
    <s v="1.4.4. EQUIPO DE MUSICA"/>
    <n v="1709"/>
    <s v="STAND"/>
    <n v="4636"/>
    <s v="USADO"/>
    <m/>
    <s v="STAND PARA BOMBO CON TAPA SOPO"/>
    <s v="RTE PARA PERCUSIËN REF PJ 7016"/>
    <n v="7510"/>
    <m/>
    <s v="DE"/>
    <n v="379004.47"/>
    <n v="379004.47"/>
    <s v="1-6-55-05"/>
    <s v="3-1-45-06"/>
    <n v="379004.47"/>
    <n v="0"/>
    <x v="1441"/>
    <d v="1996-12-31T00:00:00"/>
    <x v="1"/>
  </r>
  <r>
    <n v="246"/>
    <s v="1.4.4. EQUIPO DE MUSICA"/>
    <n v="1709"/>
    <s v="STAND"/>
    <n v="4637"/>
    <s v="USADO"/>
    <m/>
    <s v="STAND PARA BOMBO CON TAPA SOPO"/>
    <s v="RTE PARA PERCUSIËNREF PJ 7016"/>
    <n v="7511"/>
    <m/>
    <s v="DE"/>
    <n v="379004.47"/>
    <n v="379004.47"/>
    <s v="1-6-55-05"/>
    <s v="3-1-45-06"/>
    <n v="379004.47"/>
    <n v="0"/>
    <x v="1441"/>
    <d v="1996-12-31T00:00:00"/>
    <x v="1"/>
  </r>
  <r>
    <n v="246"/>
    <s v="1.4.4. EQUIPO DE MUSICA"/>
    <n v="1709"/>
    <s v="STAND"/>
    <n v="4638"/>
    <s v="USADO"/>
    <m/>
    <s v="STAND PARA BOMBO CON TAPA SOPO"/>
    <s v="RTE PARA PERCUSIËN REF PJ 7016"/>
    <n v="7512"/>
    <m/>
    <s v="DE"/>
    <n v="379004.47"/>
    <n v="379004.47"/>
    <s v="1-6-37-07-005"/>
    <s v="3-1-45-06"/>
    <n v="379004.47"/>
    <n v="0"/>
    <x v="1441"/>
    <d v="1996-12-31T00:00:00"/>
    <x v="1"/>
  </r>
  <r>
    <n v="246"/>
    <s v="1.4.4. EQUIPO DE MUSICA"/>
    <n v="1709"/>
    <s v="STAND"/>
    <n v="4639"/>
    <s v="USADO"/>
    <m/>
    <s v="STAND PARA BOMBO LE 1368 REF P"/>
    <s v="J7014"/>
    <n v="7513"/>
    <s v="LE 1368"/>
    <s v="CC"/>
    <n v="245512.78"/>
    <n v="245512.78"/>
    <s v="5-1-11-15-008"/>
    <s v="5-1-11-14-001"/>
    <n v="0"/>
    <n v="0"/>
    <x v="1443"/>
    <d v="1996-12-31T00:00:00"/>
    <x v="1"/>
  </r>
  <r>
    <n v="246"/>
    <s v="1.4.4. EQUIPO DE MUSICA"/>
    <n v="1709"/>
    <s v="STAND"/>
    <n v="4640"/>
    <s v="USADO"/>
    <m/>
    <s v="STAND PARA BONGO MATADOR M243 "/>
    <s v="RE PJ 7030"/>
    <n v="7514"/>
    <s v="M243"/>
    <s v="CC"/>
    <n v="146560.87"/>
    <n v="146560.87"/>
    <s v="5-1-11-15-008"/>
    <s v="5-1-11-14-001"/>
    <n v="0"/>
    <n v="0"/>
    <x v="1444"/>
    <d v="1996-12-31T00:00:00"/>
    <x v="1"/>
  </r>
  <r>
    <n v="246"/>
    <s v="1.4.4. EQUIPO DE MUSICA"/>
    <n v="1709"/>
    <s v="STAND"/>
    <n v="4641"/>
    <s v="USADO"/>
    <m/>
    <s v="STAND PARA CONGAS DOBLE LP 290"/>
    <m/>
    <n v="7515"/>
    <s v="LP 290"/>
    <s v="DE"/>
    <n v="427546.97"/>
    <n v="427546.97"/>
    <s v="1-6-55-05"/>
    <s v="3-1-45-06"/>
    <n v="427546.97"/>
    <n v="0"/>
    <x v="1445"/>
    <d v="1996-12-31T00:00:00"/>
    <x v="1"/>
  </r>
  <r>
    <n v="246"/>
    <s v="1.4.4. EQUIPO DE MUSICA"/>
    <n v="1708"/>
    <s v="SOPORTE"/>
    <n v="4642"/>
    <s v="USADO"/>
    <m/>
    <s v="SOPORTE BOMBO PARA CENCERRO LP"/>
    <n v="338"/>
    <n v="7516"/>
    <m/>
    <s v="CC"/>
    <n v="30805.79"/>
    <n v="30805.79"/>
    <s v="5-1-11-15-008"/>
    <s v="5-1-11-14-001"/>
    <n v="0"/>
    <n v="0"/>
    <x v="1446"/>
    <d v="1996-12-31T00:00:00"/>
    <x v="1"/>
  </r>
  <r>
    <n v="246"/>
    <s v="1.4.4. EQUIPO DE MUSICA"/>
    <n v="1708"/>
    <s v="SOPORTE"/>
    <n v="4643"/>
    <s v="USADO"/>
    <m/>
    <s v="SOPORTE BOMBO PARA CENCERRO LP"/>
    <n v="338"/>
    <n v="7517"/>
    <m/>
    <s v="CC"/>
    <n v="30805.79"/>
    <n v="30805.79"/>
    <s v="5-1-11-15-008"/>
    <s v="5-1-11-14-001"/>
    <n v="0"/>
    <n v="0"/>
    <x v="1446"/>
    <d v="1996-12-31T00:00:00"/>
    <x v="1"/>
  </r>
  <r>
    <n v="246"/>
    <s v="1.4.4. EQUIPO DE MUSICA"/>
    <n v="1708"/>
    <s v="SOPORTE"/>
    <n v="4644"/>
    <s v="USADO"/>
    <m/>
    <s v="SOPORTE BOMBO PARA CENCERRO LP"/>
    <n v="338"/>
    <n v="7518"/>
    <m/>
    <s v="CC"/>
    <n v="30805.79"/>
    <n v="30805.79"/>
    <s v="5-1-11-15-008"/>
    <s v="5-1-11-14-001"/>
    <n v="0"/>
    <n v="0"/>
    <x v="1446"/>
    <d v="1996-12-31T00:00:00"/>
    <x v="1"/>
  </r>
  <r>
    <n v="246"/>
    <s v="1.4.4. EQUIPO DE MUSICA"/>
    <n v="1708"/>
    <s v="SOPORTE"/>
    <n v="4645"/>
    <s v="USADO"/>
    <m/>
    <s v="SOPORTE BOMBO PARA CENCERRO LP"/>
    <n v="338"/>
    <n v="7519"/>
    <m/>
    <s v="CC"/>
    <n v="30805.79"/>
    <n v="30805.79"/>
    <s v="5-1-11-15-008"/>
    <s v="5-1-11-14-001"/>
    <n v="0"/>
    <n v="0"/>
    <x v="1446"/>
    <d v="1996-12-31T00:00:00"/>
    <x v="1"/>
  </r>
  <r>
    <n v="241"/>
    <s v="9.1 ELEMENTOS MUSICALES"/>
    <n v="1622"/>
    <s v="PARTITURAS"/>
    <n v="4646"/>
    <s v="USADO"/>
    <m/>
    <s v="ROMANCE PARA FAGOT Y ORQUESTA "/>
    <s v="OP. 62"/>
    <n v="752"/>
    <m/>
    <s v="DE"/>
    <n v="187658"/>
    <n v="187658"/>
    <s v="1-9-60-90-003"/>
    <s v="3-1-45-12"/>
    <n v="0"/>
    <n v="0"/>
    <x v="1447"/>
    <d v="2008-06-11T00:00:00"/>
    <x v="0"/>
  </r>
  <r>
    <n v="246"/>
    <s v="1.4.4. EQUIPO DE MUSICA"/>
    <n v="1708"/>
    <s v="SOPORTE"/>
    <n v="4647"/>
    <s v="USADO"/>
    <m/>
    <s v="SOPORTE BOMBO PARA CENCERRO LP"/>
    <n v="338"/>
    <n v="7520"/>
    <m/>
    <s v="CC"/>
    <n v="30805.79"/>
    <n v="30805.79"/>
    <s v="5-1-11-15-008"/>
    <s v="5-1-11-14-001"/>
    <n v="0"/>
    <n v="0"/>
    <x v="1446"/>
    <d v="1996-12-31T00:00:00"/>
    <x v="1"/>
  </r>
  <r>
    <n v="246"/>
    <s v="1.4.4. EQUIPO DE MUSICA"/>
    <n v="1708"/>
    <s v="SOPORTE"/>
    <n v="4648"/>
    <s v="USADO"/>
    <m/>
    <s v="SOPORTE PARA VIBRA ELAP LP444"/>
    <m/>
    <n v="7521"/>
    <m/>
    <s v="CC"/>
    <n v="28938.78"/>
    <n v="28938.78"/>
    <s v="5-1-11-15-008"/>
    <s v="5-1-11-14-001"/>
    <n v="0"/>
    <n v="0"/>
    <x v="1448"/>
    <d v="1996-12-31T00:00:00"/>
    <x v="1"/>
  </r>
  <r>
    <n v="243"/>
    <s v="1.4.2. PERCUSION"/>
    <n v="1630"/>
    <s v="TIMBAL"/>
    <n v="4649"/>
    <s v="USADO"/>
    <m/>
    <s v="TIMBALE COWEL L4015 REF A10696"/>
    <m/>
    <n v="7522"/>
    <m/>
    <s v="CC"/>
    <n v="55077.03"/>
    <n v="55077.03"/>
    <s v="5-1-11-15-008"/>
    <s v="5-1-11-14-001"/>
    <n v="0"/>
    <n v="0"/>
    <x v="1449"/>
    <d v="1996-12-31T00:00:00"/>
    <x v="2"/>
  </r>
  <r>
    <n v="243"/>
    <s v="1.4.2. PERCUSION"/>
    <n v="1630"/>
    <s v="TIMBAL"/>
    <n v="4650"/>
    <s v="USADO"/>
    <m/>
    <s v="TIMBAL LP 25 LP257 REF 6376"/>
    <m/>
    <n v="7523"/>
    <m/>
    <s v="DE"/>
    <n v="838290.77"/>
    <n v="838290.77"/>
    <s v="1-6-55-05"/>
    <s v="3-1-45-06"/>
    <n v="838290.77"/>
    <n v="0"/>
    <x v="1450"/>
    <d v="1996-12-31T00:00:00"/>
    <x v="2"/>
  </r>
  <r>
    <n v="243"/>
    <s v="1.4.2. PERCUSION"/>
    <n v="1630"/>
    <s v="TIMBAL"/>
    <n v="4651"/>
    <s v="USADO"/>
    <m/>
    <s v="TIMBAL 13-15"/>
    <m/>
    <n v="7524"/>
    <m/>
    <s v="DE"/>
    <n v="868163.02"/>
    <n v="868163.02"/>
    <s v="1-6-55-05"/>
    <s v="3-1-45-06"/>
    <n v="868163.02"/>
    <n v="0"/>
    <x v="1451"/>
    <d v="1996-12-31T00:00:00"/>
    <x v="2"/>
  </r>
  <r>
    <n v="243"/>
    <s v="1.4.2. PERCUSION"/>
    <n v="1711"/>
    <s v="TIMBALITO"/>
    <n v="4652"/>
    <s v="USADO"/>
    <m/>
    <s v="TIMBALITO LP MAT M 272"/>
    <m/>
    <n v="7525"/>
    <m/>
    <s v="DE"/>
    <n v="411677.28"/>
    <n v="411677.28"/>
    <s v="1-6-55-05"/>
    <s v="3-1-45-06"/>
    <n v="411677.28"/>
    <n v="0"/>
    <x v="1452"/>
    <d v="1996-12-31T00:00:00"/>
    <x v="2"/>
  </r>
  <r>
    <n v="243"/>
    <s v="1.4.2. PERCUSION"/>
    <n v="1667"/>
    <s v="PERCUSION MENOR"/>
    <n v="4653"/>
    <s v="USADO"/>
    <m/>
    <s v="TRIANGULO 10 REF AI 1496"/>
    <m/>
    <n v="7526"/>
    <m/>
    <s v="CC"/>
    <n v="115755.06"/>
    <n v="115755.06"/>
    <s v="5-1-11-15-008"/>
    <s v="5-1-11-14-001"/>
    <n v="0"/>
    <n v="0"/>
    <x v="1453"/>
    <d v="1996-12-31T00:00:00"/>
    <x v="2"/>
  </r>
  <r>
    <n v="243"/>
    <s v="1.4.2. PERCUSION"/>
    <n v="1667"/>
    <s v="PERCUSION MENOR"/>
    <n v="4654"/>
    <s v="USADO"/>
    <m/>
    <s v="TRIANGULO 6 REF AI 1492"/>
    <m/>
    <n v="7527"/>
    <m/>
    <s v="CC"/>
    <n v="94284.38"/>
    <n v="94284.38"/>
    <s v="5-1-11-15-008"/>
    <s v="5-1-11-14-001"/>
    <n v="0"/>
    <n v="0"/>
    <x v="1454"/>
    <d v="1996-12-31T00:00:00"/>
    <x v="2"/>
  </r>
  <r>
    <n v="243"/>
    <s v="1.4.2. PERCUSION"/>
    <n v="1667"/>
    <s v="PERCUSION MENOR"/>
    <n v="4655"/>
    <s v="USADO"/>
    <m/>
    <s v="TRIANGULO 8 REF AI 1494"/>
    <m/>
    <n v="7528"/>
    <m/>
    <s v="CC"/>
    <n v="106420.01"/>
    <n v="106420.01"/>
    <s v="5-1-11-15-008"/>
    <s v="5-1-11-14-001"/>
    <n v="0"/>
    <n v="0"/>
    <x v="1455"/>
    <d v="1996-12-31T00:00:00"/>
    <x v="2"/>
  </r>
  <r>
    <n v="241"/>
    <s v="9.1 ELEMENTOS MUSICALES"/>
    <n v="1622"/>
    <s v="PARTITURAS"/>
    <n v="4656"/>
    <s v="USADO"/>
    <m/>
    <s v="THE GOLDEN SPINNING WHEEL OP 1"/>
    <n v="9"/>
    <n v="753"/>
    <m/>
    <s v="DE"/>
    <n v="443085"/>
    <n v="443085"/>
    <s v="1-9-60-90-003"/>
    <s v="3-1-45-12"/>
    <n v="0"/>
    <n v="0"/>
    <x v="1456"/>
    <d v="2008-06-11T00:00:00"/>
    <x v="0"/>
  </r>
  <r>
    <n v="244"/>
    <s v="1.4.3. VIENTO"/>
    <n v="1603"/>
    <s v="TROMPETA"/>
    <n v="4657"/>
    <s v="USADO"/>
    <m/>
    <s v="TROMPETA EN DO BACH STRADIVARI"/>
    <s v="US  NO. CML 114830(DETERIORADA"/>
    <n v="7534"/>
    <s v="CML11480"/>
    <s v="CC"/>
    <n v="76179.86"/>
    <n v="76179.86"/>
    <s v="5-1-11-15-008"/>
    <s v="5-1-11-14-001"/>
    <n v="0"/>
    <n v="0"/>
    <x v="1457"/>
    <d v="1985-12-31T00:00:00"/>
    <x v="2"/>
  </r>
  <r>
    <n v="244"/>
    <s v="1.4.3. VIENTO"/>
    <n v="1603"/>
    <s v="TROMPETA"/>
    <n v="4658"/>
    <s v="USADO"/>
    <m/>
    <s v="TROMPETA EN DO  MEDIANA, CML 1"/>
    <s v="14794 S/ ESTUCHE, S/BOQUILLA"/>
    <n v="7535"/>
    <m/>
    <s v="CC"/>
    <n v="76179.86"/>
    <n v="76179.86"/>
    <s v="5-1-11-15-008"/>
    <s v="5-1-11-14-001"/>
    <n v="0"/>
    <n v="0"/>
    <x v="1457"/>
    <d v="1984-12-31T00:00:00"/>
    <x v="2"/>
  </r>
  <r>
    <n v="244"/>
    <s v="1.4.3. VIENTO"/>
    <n v="1603"/>
    <s v="TROMPETA"/>
    <n v="4659"/>
    <s v="USADO"/>
    <m/>
    <s v="TROMPETA FESTIVAL AMATI NO. 28"/>
    <s v="098, CON ESTUCHE Y SORDINA"/>
    <n v="7536"/>
    <n v="28098"/>
    <s v="DE"/>
    <n v="1103673.4099999999"/>
    <n v="1103673.4099999999"/>
    <s v="1-6-37-07-005"/>
    <s v="3-1-45-06"/>
    <n v="1103673.4099999999"/>
    <n v="0"/>
    <x v="377"/>
    <d v="1990-12-31T00:00:00"/>
    <x v="2"/>
  </r>
  <r>
    <n v="244"/>
    <s v="1.4.3. VIENTO"/>
    <n v="1603"/>
    <s v="TROMPETA"/>
    <n v="4660"/>
    <s v="USADO"/>
    <m/>
    <s v="TROMPETA MI BEMOL,NO 66287 SIN"/>
    <s v=" ESTUCHE, SIN BOQUILLA"/>
    <n v="7537"/>
    <n v="66287"/>
    <s v="CC"/>
    <n v="93995.42"/>
    <n v="93995.42"/>
    <s v="5-1-11-15-008"/>
    <s v="5-1-11-14-001"/>
    <n v="0"/>
    <n v="0"/>
    <x v="1458"/>
    <d v="1984-12-31T00:00:00"/>
    <x v="2"/>
  </r>
  <r>
    <n v="244"/>
    <s v="1.4.3. VIENTO"/>
    <n v="1616"/>
    <s v="CORNO"/>
    <n v="4661"/>
    <s v="USADO"/>
    <m/>
    <s v="TROMPA GERB ALEXANDERS  CON ES"/>
    <s v="TUCHE, SIN BOQUILLA"/>
    <n v="7538"/>
    <m/>
    <s v="CC"/>
    <n v="35317.58"/>
    <n v="35317.58"/>
    <s v="5-1-11-15-008"/>
    <s v="5-1-11-14-001"/>
    <n v="0"/>
    <n v="0"/>
    <x v="1459"/>
    <d v="1984-12-31T00:00:00"/>
    <x v="2"/>
  </r>
  <r>
    <n v="244"/>
    <s v="1.4.3. VIENTO"/>
    <n v="1616"/>
    <s v="CORNO"/>
    <n v="4662"/>
    <s v="USADO"/>
    <m/>
    <s v="TROMPA REYNOLDS 233732,CON EST"/>
    <s v="UCHE, SIN BOQUILLA"/>
    <n v="7539"/>
    <n v="233732"/>
    <s v="CC"/>
    <n v="61805.64"/>
    <n v="61805.64"/>
    <s v="5-1-11-15-008"/>
    <s v="5-1-11-14-001"/>
    <n v="0"/>
    <n v="0"/>
    <x v="491"/>
    <d v="1984-12-31T00:00:00"/>
    <x v="2"/>
  </r>
  <r>
    <n v="224"/>
    <s v="4.1 EQUIPO DE COMUNICACION"/>
    <n v="1220"/>
    <s v="GRABADORA"/>
    <n v="4663"/>
    <s v="USADO"/>
    <m/>
    <s v="GRABADORA REPRODUCTORA HDV, DV"/>
    <s v="CAM Y DV MODELO"/>
    <n v="754"/>
    <m/>
    <s v="DE"/>
    <n v="8891400"/>
    <n v="8891400"/>
    <s v="1-6-70-01"/>
    <s v="1-6-70-01"/>
    <n v="8891400"/>
    <n v="7084700"/>
    <x v="1460"/>
    <d v="2008-06-11T00:00:00"/>
    <x v="3"/>
  </r>
  <r>
    <n v="243"/>
    <s v="1.4.2. PERCUSION"/>
    <n v="1667"/>
    <s v="PERCUSION MENOR"/>
    <n v="4664"/>
    <s v="USADO"/>
    <m/>
    <s v="TORPEDO RESORTADO DE EFECTOS L"/>
    <s v="P 355"/>
    <n v="7540"/>
    <m/>
    <s v="CC"/>
    <n v="90550.34"/>
    <n v="90550.34"/>
    <s v="5-1-11-15-008"/>
    <s v="5-1-11-14-001"/>
    <n v="0"/>
    <n v="0"/>
    <x v="1461"/>
    <d v="1996-12-31T00:00:00"/>
    <x v="2"/>
  </r>
  <r>
    <n v="244"/>
    <s v="1.4.3. VIENTO"/>
    <n v="1642"/>
    <s v="TUBA"/>
    <n v="4665"/>
    <s v="USADO"/>
    <m/>
    <s v="TUBA WAGNERIANA AEXANDER MAINZ"/>
    <s v=" MOD 108 EN B SERIE 14612"/>
    <n v="7541"/>
    <n v="14612"/>
    <s v="DE"/>
    <n v="16497350.449999999"/>
    <n v="16497350.449999999"/>
    <s v="1-6-37-07-005"/>
    <s v="1-6-37-07"/>
    <n v="16497350.449999999"/>
    <n v="15747937.517299315"/>
    <x v="1462"/>
    <d v="1996-12-31T00:00:00"/>
    <x v="2"/>
  </r>
  <r>
    <n v="244"/>
    <s v="1.4.3. VIENTO"/>
    <n v="1642"/>
    <s v="TUBA"/>
    <n v="4666"/>
    <s v="USADO"/>
    <m/>
    <s v="TUBA WAGNERIANA ALEXANDER MAIN"/>
    <s v="Z MOD 108 EN B SERIE 14061"/>
    <n v="7542"/>
    <n v="14061"/>
    <s v="DE"/>
    <n v="18098800.609999999"/>
    <n v="18098800.609999999"/>
    <s v="1-6-37-07-005"/>
    <s v="1-6-37-07"/>
    <n v="18098800.609999999"/>
    <n v="17276639.785774738"/>
    <x v="1463"/>
    <d v="1996-12-31T00:00:00"/>
    <x v="2"/>
  </r>
  <r>
    <n v="243"/>
    <s v="1.4.2. PERCUSION"/>
    <n v="1667"/>
    <s v="PERCUSION MENOR"/>
    <n v="4667"/>
    <s v="USADO"/>
    <m/>
    <s v="TUNED GONG CHC5 STAND REF PJ68"/>
    <s v="02-OCTAVA (13 PIEZAS)"/>
    <n v="7543"/>
    <s v="CHC5"/>
    <s v="DE"/>
    <n v="11202103.35"/>
    <n v="11202103.35"/>
    <s v="1-6-55-05"/>
    <s v="1-6-55-05"/>
    <n v="11202103.35"/>
    <n v="10693233.689421281"/>
    <x v="1464"/>
    <d v="1996-12-31T00:00:00"/>
    <x v="2"/>
  </r>
  <r>
    <n v="243"/>
    <s v="1.4.2. PERCUSION"/>
    <n v="1668"/>
    <s v="TAMBOR"/>
    <n v="4668"/>
    <s v="USADO"/>
    <m/>
    <s v="TUMBADORA GALAXI   FIBRA DE VI"/>
    <s v="DRIO LP788"/>
    <n v="7544"/>
    <m/>
    <s v="DE"/>
    <n v="1101540.1499999999"/>
    <n v="1101540.1499999999"/>
    <s v="1-6-55-05"/>
    <s v="3-1-45-06"/>
    <n v="1101540.1499999999"/>
    <n v="0"/>
    <x v="1465"/>
    <d v="1996-12-31T00:00:00"/>
    <x v="2"/>
  </r>
  <r>
    <n v="243"/>
    <s v="1.4.2. PERCUSION"/>
    <n v="1668"/>
    <s v="TAMBOR"/>
    <n v="4669"/>
    <s v="USADO"/>
    <m/>
    <s v="TUMBADORA DOMINICANA EN MADERA"/>
    <s v=" LP 271"/>
    <n v="7545"/>
    <m/>
    <s v="DE"/>
    <n v="574107.77"/>
    <n v="574107.77"/>
    <s v="1-6-37-07-005"/>
    <s v="3-1-45-06"/>
    <n v="574107.77"/>
    <n v="0"/>
    <x v="1466"/>
    <d v="1996-12-31T00:00:00"/>
    <x v="2"/>
  </r>
  <r>
    <n v="243"/>
    <s v="1.4.2. PERCUSION"/>
    <n v="1667"/>
    <s v="PERCUSION MENOR"/>
    <n v="4670"/>
    <s v="USADO"/>
    <m/>
    <s v="VIBRA SLAP STANDARD LPD208"/>
    <m/>
    <n v="7546"/>
    <m/>
    <s v="CC"/>
    <n v="68146.179999999993"/>
    <n v="68146.179999999993"/>
    <s v="5-1-11-15-008"/>
    <s v="5-1-11-14-001"/>
    <n v="0"/>
    <n v="0"/>
    <x v="1467"/>
    <d v="1996-12-31T00:00:00"/>
    <x v="2"/>
  </r>
  <r>
    <n v="242"/>
    <s v="1.4.1. CUERDAS"/>
    <n v="1639"/>
    <s v="VIOLA"/>
    <n v="4671"/>
    <s v="USADO"/>
    <m/>
    <s v="VIOLA CON ESTUCHE SIN ARCO"/>
    <m/>
    <n v="7548"/>
    <m/>
    <s v="DE"/>
    <n v="1280261.1599999999"/>
    <n v="1280261.1599999999"/>
    <s v="1-6-37-07-005"/>
    <s v="3-1-45-06"/>
    <n v="0"/>
    <n v="0"/>
    <x v="1468"/>
    <d v="1990-12-31T00:00:00"/>
    <x v="2"/>
  </r>
  <r>
    <n v="242"/>
    <s v="1.4.1. CUERDAS"/>
    <n v="1639"/>
    <s v="VIOLA"/>
    <n v="4672"/>
    <s v="USADO"/>
    <m/>
    <s v="VIOLA CON ESTUCHE SIN ARCO"/>
    <m/>
    <n v="7549"/>
    <m/>
    <s v="DE"/>
    <n v="6174107.4199999999"/>
    <n v="6174107.4199999999"/>
    <s v="1-6-55-05"/>
    <s v="1-6-55-05"/>
    <n v="0"/>
    <n v="5880293.9638983048"/>
    <x v="1469"/>
    <d v="1997-12-31T00:00:00"/>
    <x v="2"/>
  </r>
  <r>
    <n v="224"/>
    <s v="4.1 EQUIPO DE COMUNICACION"/>
    <n v="1623"/>
    <s v="MICROFONO"/>
    <n v="4673"/>
    <s v="USADO"/>
    <m/>
    <s v="SISRTEMA DE MICROFONO INALAMBR"/>
    <s v="ICO UWP-CI 6688"/>
    <n v="755"/>
    <m/>
    <s v="DE"/>
    <n v="1339800"/>
    <n v="1339800"/>
    <s v="1-6-70-01"/>
    <s v="3-1-45-06"/>
    <n v="1339800"/>
    <n v="0"/>
    <x v="1470"/>
    <d v="2008-06-11T00:00:00"/>
    <x v="3"/>
  </r>
  <r>
    <n v="242"/>
    <s v="1.4.1. CUERDAS"/>
    <n v="1624"/>
    <s v="VIOLIN"/>
    <n v="4674"/>
    <s v="USADO"/>
    <m/>
    <s v="VIOLIN 3/4 ARCO Y ESTUCHE"/>
    <m/>
    <n v="7551"/>
    <m/>
    <s v="DE"/>
    <n v="529763.21"/>
    <n v="529763.21"/>
    <s v="1-6-37-07-005"/>
    <s v="3-1-45-06"/>
    <n v="0"/>
    <n v="0"/>
    <x v="453"/>
    <d v="1988-12-31T00:00:00"/>
    <x v="2"/>
  </r>
  <r>
    <n v="242"/>
    <s v="1.4.1. CUERDAS"/>
    <n v="1624"/>
    <s v="VIOLIN"/>
    <n v="4675"/>
    <s v="USADO"/>
    <m/>
    <s v="VIOLIN ALEMAN DE LA 2A MITAD D"/>
    <s v="EL SIGLO XIX"/>
    <n v="7555"/>
    <m/>
    <s v="DE"/>
    <n v="8337197.5999999996"/>
    <n v="8337197.5999999996"/>
    <s v="1-6-37-07-005"/>
    <s v="1-6-37-07"/>
    <n v="0"/>
    <n v="7958469.8932171753"/>
    <x v="1471"/>
    <d v="1996-12-31T00:00:00"/>
    <x v="2"/>
  </r>
  <r>
    <n v="242"/>
    <s v="1.4.1. CUERDAS"/>
    <n v="1624"/>
    <s v="VIOLIN"/>
    <n v="4676"/>
    <s v="USADO"/>
    <m/>
    <s v="VIOLIN"/>
    <m/>
    <n v="7557"/>
    <m/>
    <s v="DE"/>
    <n v="12594318.77"/>
    <n v="12594318.77"/>
    <s v="1-6-55-05"/>
    <s v="1-6-55-05"/>
    <n v="0"/>
    <n v="12022205.96962041"/>
    <x v="1472"/>
    <d v="1996-12-31T00:00:00"/>
    <x v="2"/>
  </r>
  <r>
    <n v="242"/>
    <s v="1.4.1. CUERDAS"/>
    <n v="1624"/>
    <s v="VIOLIN"/>
    <n v="4677"/>
    <s v="USADO"/>
    <m/>
    <s v="VIOLIN ITALIANO MAGGINI SIN AR"/>
    <s v="CO"/>
    <n v="7558"/>
    <m/>
    <s v="DE"/>
    <n v="12875980.869999999"/>
    <n v="12875980.869999999"/>
    <s v="1-6-37-07-005"/>
    <s v="1-6-37-07"/>
    <n v="0"/>
    <n v="12291073.213802114"/>
    <x v="1473"/>
    <d v="1996-12-31T00:00:00"/>
    <x v="2"/>
  </r>
  <r>
    <n v="225"/>
    <s v="4.2 EQUIPO DE COMPUTACION"/>
    <n v="1170"/>
    <s v="MONITOR"/>
    <n v="4678"/>
    <s v="USADO"/>
    <m/>
    <s v="MONITOR DE VIDEO PROFESIUONAL "/>
    <s v="PANEL LCD DE 14"/>
    <n v="756"/>
    <m/>
    <s v="DE"/>
    <n v="2105400"/>
    <n v="2105400"/>
    <s v="1-6-70-02-001"/>
    <s v="1-6-70-02"/>
    <n v="2105400"/>
    <n v="1677590.4109589041"/>
    <x v="1474"/>
    <d v="2008-06-11T00:00:00"/>
    <x v="3"/>
  </r>
  <r>
    <n v="242"/>
    <s v="1.4.1. CUERDAS"/>
    <n v="1645"/>
    <s v="VIOLONCHELLO"/>
    <n v="4679"/>
    <s v="USADO"/>
    <m/>
    <s v="VIOLONCHELLO SIN ARCO Y SIN PI"/>
    <s v="BOT"/>
    <n v="7563"/>
    <m/>
    <s v="CC"/>
    <n v="35317.58"/>
    <n v="35317.58"/>
    <s v="5-1-11-15-008"/>
    <s v="5-1-11-14-001"/>
    <n v="0"/>
    <n v="0"/>
    <x v="1459"/>
    <d v="1984-12-31T00:00:00"/>
    <x v="2"/>
  </r>
  <r>
    <n v="242"/>
    <s v="1.4.1. CUERDAS"/>
    <n v="1645"/>
    <s v="VIOLONCHELLO"/>
    <n v="4680"/>
    <s v="USADO"/>
    <m/>
    <s v="VIOLONCHELLO FRANCES"/>
    <m/>
    <n v="7564"/>
    <m/>
    <s v="DE"/>
    <n v="37789775.810000002"/>
    <n v="37789775.810000002"/>
    <s v="1-6-55-05"/>
    <s v="1-6-55-05"/>
    <n v="0"/>
    <n v="36679027.849728622"/>
    <x v="1475"/>
    <d v="1984-12-31T00:00:00"/>
    <x v="2"/>
  </r>
  <r>
    <n v="222"/>
    <s v="3.1 MUEBLES Y ENSERES"/>
    <n v="1146"/>
    <s v="LIBRO"/>
    <n v="4681"/>
    <s v="USADO"/>
    <m/>
    <s v="LIBRO LOS CAMINOS DEL TIPLE"/>
    <m/>
    <n v="7566"/>
    <m/>
    <s v="DE"/>
    <n v="19866.259999999998"/>
    <n v="19866.259999999998"/>
    <s v="1-9-60-07"/>
    <s v="3-1-45-12"/>
    <n v="0"/>
    <n v="0"/>
    <x v="753"/>
    <d v="1988-12-31T00:00:00"/>
    <x v="1"/>
  </r>
  <r>
    <n v="222"/>
    <s v="3.1 MUEBLES Y ENSERES"/>
    <n v="1146"/>
    <s v="LIBRO"/>
    <n v="4682"/>
    <s v="USADO"/>
    <m/>
    <s v="LIBRO LOS CAMINOS DEL TIPLE"/>
    <m/>
    <n v="7567"/>
    <m/>
    <s v="DE"/>
    <n v="19866.259999999998"/>
    <n v="19866.259999999998"/>
    <s v="1-9-60-07"/>
    <s v="3-1-45-12"/>
    <n v="0"/>
    <n v="0"/>
    <x v="753"/>
    <d v="1988-12-31T00:00:00"/>
    <x v="1"/>
  </r>
  <r>
    <n v="222"/>
    <s v="3.1 MUEBLES Y ENSERES"/>
    <n v="1146"/>
    <s v="LIBRO"/>
    <n v="4683"/>
    <s v="USADO"/>
    <m/>
    <s v="HISTORIA UNIVERSAL DEL ARTE TO"/>
    <s v="MO II"/>
    <n v="7569"/>
    <m/>
    <s v="DE"/>
    <n v="274404.75"/>
    <n v="274404.75"/>
    <s v="1-9-60-07"/>
    <s v="3-1-45-12"/>
    <n v="0"/>
    <n v="0"/>
    <x v="1476"/>
    <d v="1997-12-31T00:00:00"/>
    <x v="1"/>
  </r>
  <r>
    <n v="224"/>
    <s v="4.1 EQUIPO DE COMUNICACION"/>
    <n v="1016"/>
    <s v="AUDIFONOS"/>
    <n v="4684"/>
    <s v="USADO"/>
    <m/>
    <s v="AUDIFONO PROFESIONAL MODELO MD"/>
    <s v="R-7506"/>
    <n v="757"/>
    <s v="MDR-7506"/>
    <s v="CC"/>
    <n v="285012"/>
    <n v="285012"/>
    <s v="5-1-11-15-003"/>
    <s v="5-1-11-14-004"/>
    <n v="0"/>
    <n v="0"/>
    <x v="1477"/>
    <d v="2008-06-11T00:00:00"/>
    <x v="3"/>
  </r>
  <r>
    <n v="222"/>
    <s v="3.1 MUEBLES Y ENSERES"/>
    <n v="1146"/>
    <s v="LIBRO"/>
    <n v="4685"/>
    <s v="USADO"/>
    <m/>
    <s v="THE MUSICIANS SURVIVAL  MANUAL"/>
    <s v="#┐NOMBRE?"/>
    <n v="7573"/>
    <m/>
    <s v="DE"/>
    <n v="37209.26"/>
    <n v="37209.26"/>
    <s v="1-9-60-07"/>
    <s v="3-1-45-12"/>
    <n v="0"/>
    <n v="0"/>
    <x v="1478"/>
    <d v="1997-12-31T00:00:00"/>
    <x v="1"/>
  </r>
  <r>
    <n v="222"/>
    <s v="3.1 MUEBLES Y ENSERES"/>
    <n v="1146"/>
    <s v="LIBRO"/>
    <n v="4686"/>
    <s v="USADO"/>
    <m/>
    <s v="EDUCACIËN MUSICAL DEL OIDO- AN"/>
    <s v="GEL E LOSALA"/>
    <n v="7575"/>
    <m/>
    <s v="DE"/>
    <n v="10976.22"/>
    <n v="10976.22"/>
    <s v="1-9-60-07"/>
    <s v="3-1-45-12"/>
    <n v="0"/>
    <n v="0"/>
    <x v="1479"/>
    <d v="1997-12-31T00:00:00"/>
    <x v="1"/>
  </r>
  <r>
    <n v="222"/>
    <s v="3.1 MUEBLES Y ENSERES"/>
    <n v="1146"/>
    <s v="LIBRO"/>
    <n v="4687"/>
    <s v="USADO"/>
    <m/>
    <s v="MUSICA Y SOCIEDAD -AUTORES VAR"/>
    <s v="IOS"/>
    <n v="7578"/>
    <m/>
    <s v="DE"/>
    <n v="11662.22"/>
    <n v="11662.22"/>
    <s v="1-9-60-07"/>
    <s v="3-1-45-12"/>
    <n v="0"/>
    <n v="0"/>
    <x v="1480"/>
    <d v="1997-12-31T00:00:00"/>
    <x v="1"/>
  </r>
  <r>
    <n v="222"/>
    <s v="3.1 MUEBLES Y ENSERES"/>
    <n v="1146"/>
    <s v="LIBRO"/>
    <n v="4688"/>
    <s v="USADO"/>
    <m/>
    <s v="MANUAL DE FORMAS MUSICALES - P"/>
    <s v="EDRO"/>
    <n v="7579"/>
    <m/>
    <s v="DE"/>
    <n v="10015.77"/>
    <n v="10015.77"/>
    <s v="1-9-60-07"/>
    <s v="3-1-45-12"/>
    <n v="0"/>
    <n v="0"/>
    <x v="1481"/>
    <d v="1997-12-31T00:00:00"/>
    <x v="1"/>
  </r>
  <r>
    <n v="224"/>
    <s v="4.1 EQUIPO DE COMUNICACION"/>
    <n v="1016"/>
    <s v="AUDIFONOS"/>
    <n v="4689"/>
    <s v="USADO"/>
    <m/>
    <s v="AUDIFONO PROFESIONAL MODELO MD"/>
    <s v="R-7506"/>
    <n v="758"/>
    <s v="MDR-7506"/>
    <s v="CC"/>
    <n v="285012"/>
    <n v="285012"/>
    <s v="5-1-11-15-003"/>
    <s v="5-1-11-14-004"/>
    <n v="0"/>
    <n v="0"/>
    <x v="1477"/>
    <d v="2008-06-11T00:00:00"/>
    <x v="3"/>
  </r>
  <r>
    <n v="222"/>
    <s v="3.1 MUEBLES Y ENSERES"/>
    <n v="1146"/>
    <s v="LIBRO"/>
    <n v="4690"/>
    <s v="USADO"/>
    <m/>
    <s v="EDUCACIËN MUSICAL EN HUNGRIA- "/>
    <s v="AUTORES VARIOS"/>
    <n v="7580"/>
    <m/>
    <s v="DE"/>
    <n v="18385.13"/>
    <n v="18385.13"/>
    <s v="1-9-60-07"/>
    <s v="3-1-45-12"/>
    <n v="0"/>
    <n v="0"/>
    <x v="1482"/>
    <d v="1997-12-31T00:00:00"/>
    <x v="1"/>
  </r>
  <r>
    <n v="241"/>
    <s v="9.1 ELEMENTOS MUSICALES"/>
    <n v="1622"/>
    <s v="PARTITURAS"/>
    <n v="4691"/>
    <s v="USADO"/>
    <m/>
    <s v="CONJUNTO INSTRUMENTAL TROMPETA"/>
    <m/>
    <n v="7581"/>
    <m/>
    <s v="DE"/>
    <n v="13308.63"/>
    <n v="13308.63"/>
    <s v="1-9-60-90-003"/>
    <s v="3-1-45-12"/>
    <n v="0"/>
    <n v="0"/>
    <x v="1483"/>
    <d v="1997-12-31T00:00:00"/>
    <x v="0"/>
  </r>
  <r>
    <n v="241"/>
    <s v="9.1 ELEMENTOS MUSICALES"/>
    <n v="1622"/>
    <s v="PARTITURAS"/>
    <n v="4692"/>
    <s v="USADO"/>
    <m/>
    <s v="CONJUNTO INSTRUMENTAL CLARINET"/>
    <s v="E"/>
    <n v="7582"/>
    <m/>
    <s v="DE"/>
    <n v="13308.63"/>
    <n v="13308.63"/>
    <s v="1-9-60-90-003"/>
    <s v="3-1-45-12"/>
    <n v="0"/>
    <n v="0"/>
    <x v="1483"/>
    <d v="1997-12-31T00:00:00"/>
    <x v="0"/>
  </r>
  <r>
    <n v="241"/>
    <s v="9.1 ELEMENTOS MUSICALES"/>
    <n v="1622"/>
    <s v="PARTITURAS"/>
    <n v="4693"/>
    <s v="USADO"/>
    <m/>
    <s v="CONJUNTO INSTRUMENTAL VIOLIN- "/>
    <s v="NÍMAR Z"/>
    <n v="7583"/>
    <m/>
    <s v="DE"/>
    <n v="13308.63"/>
    <n v="13308.63"/>
    <s v="1-9-60-90-003"/>
    <s v="3-1-45-12"/>
    <n v="0"/>
    <n v="0"/>
    <x v="1483"/>
    <d v="1997-12-31T00:00:00"/>
    <x v="0"/>
  </r>
  <r>
    <n v="241"/>
    <s v="9.1 ELEMENTOS MUSICALES"/>
    <n v="1622"/>
    <s v="PARTITURAS"/>
    <n v="4694"/>
    <s v="USADO"/>
    <m/>
    <s v="CONJUNTO INSTRUMENTAL VIOLA-  "/>
    <s v="NÍMAR Z."/>
    <n v="7584"/>
    <m/>
    <s v="DE"/>
    <n v="13308.63"/>
    <n v="13308.63"/>
    <s v="1-9-60-90-003"/>
    <s v="3-1-45-12"/>
    <n v="0"/>
    <n v="0"/>
    <x v="1483"/>
    <d v="1997-12-31T00:00:00"/>
    <x v="0"/>
  </r>
  <r>
    <n v="222"/>
    <s v="3.1 MUEBLES Y ENSERES"/>
    <n v="1146"/>
    <s v="LIBRO"/>
    <n v="4695"/>
    <s v="USADO"/>
    <m/>
    <s v="TEORIA Y PRACTICA DE LA EDUACI"/>
    <s v="ËN PREESCOLAR"/>
    <n v="7585"/>
    <m/>
    <s v="DE"/>
    <n v="22638.39"/>
    <n v="22638.39"/>
    <s v="1-9-60-07"/>
    <s v="3-1-45-12"/>
    <n v="0"/>
    <n v="0"/>
    <x v="1484"/>
    <d v="1997-12-31T00:00:00"/>
    <x v="1"/>
  </r>
  <r>
    <n v="241"/>
    <s v="9.1 ELEMENTOS MUSICALES"/>
    <n v="1622"/>
    <s v="PARTITURAS"/>
    <n v="4696"/>
    <s v="USADO"/>
    <m/>
    <s v="LA MUSICA Y EL NIÐO PEQUEÐO - "/>
    <s v="F.W. ARONOLF"/>
    <n v="7586"/>
    <m/>
    <s v="DE"/>
    <n v="31556.54"/>
    <n v="31556.54"/>
    <s v="1-9-60-90-003"/>
    <s v="3-1-45-12"/>
    <n v="0"/>
    <n v="0"/>
    <x v="1485"/>
    <d v="1997-12-31T00:00:00"/>
    <x v="0"/>
  </r>
  <r>
    <n v="222"/>
    <s v="3.1 MUEBLES Y ENSERES"/>
    <n v="1077"/>
    <s v="CUADRO"/>
    <n v="4697"/>
    <s v="USADO"/>
    <m/>
    <s v="CUADRO COMPOSITORES"/>
    <m/>
    <n v="7592"/>
    <m/>
    <s v="CC"/>
    <n v="30351.02"/>
    <n v="30351.02"/>
    <s v="5-1-11-15-002"/>
    <s v="5-1-11-14-003"/>
    <n v="0"/>
    <n v="0"/>
    <x v="1486"/>
    <d v="1991-12-31T00:00:00"/>
    <x v="1"/>
  </r>
  <r>
    <n v="222"/>
    <s v="3.1 MUEBLES Y ENSERES"/>
    <n v="1077"/>
    <s v="CUADRO"/>
    <n v="4698"/>
    <s v="USADO"/>
    <m/>
    <s v="CUADRO COMPOSITORES"/>
    <m/>
    <n v="7593"/>
    <m/>
    <s v="CC"/>
    <n v="30351.02"/>
    <n v="30351.02"/>
    <s v="5-1-11-15-002"/>
    <s v="5-1-11-14-003"/>
    <n v="0"/>
    <n v="0"/>
    <x v="1486"/>
    <d v="1991-12-31T00:00:00"/>
    <x v="1"/>
  </r>
  <r>
    <n v="222"/>
    <s v="3.1 MUEBLES Y ENSERES"/>
    <n v="1077"/>
    <s v="CUADRO"/>
    <n v="4699"/>
    <s v="USADO"/>
    <m/>
    <s v="CUADRO COMPOSITORES"/>
    <m/>
    <n v="7594"/>
    <m/>
    <s v="CC"/>
    <n v="30351.02"/>
    <n v="30351.02"/>
    <s v="5-1-11-15-002"/>
    <s v="5-1-11-14-003"/>
    <n v="0"/>
    <n v="0"/>
    <x v="1486"/>
    <d v="1991-12-31T00:00:00"/>
    <x v="1"/>
  </r>
  <r>
    <n v="222"/>
    <s v="3.1 MUEBLES Y ENSERES"/>
    <n v="1077"/>
    <s v="CUADRO"/>
    <n v="4700"/>
    <s v="USADO"/>
    <m/>
    <s v="CUADRO COMPOSITORES"/>
    <m/>
    <n v="7595"/>
    <m/>
    <s v="CC"/>
    <n v="30351.02"/>
    <n v="30351.02"/>
    <s v="5-1-11-15-002"/>
    <s v="5-1-11-14-003"/>
    <n v="0"/>
    <n v="0"/>
    <x v="1486"/>
    <d v="1991-12-31T00:00:00"/>
    <x v="1"/>
  </r>
  <r>
    <n v="222"/>
    <s v="3.1 MUEBLES Y ENSERES"/>
    <n v="1077"/>
    <s v="CUADRO"/>
    <n v="4701"/>
    <s v="USADO"/>
    <m/>
    <s v="DIBUJO COMPOSITORES"/>
    <m/>
    <n v="7596"/>
    <m/>
    <s v="CC"/>
    <n v="193451.89"/>
    <n v="193451.89"/>
    <s v="5-1-11-15-002"/>
    <s v="5-1-11-14-003"/>
    <n v="0"/>
    <n v="0"/>
    <x v="1487"/>
    <d v="1989-12-31T00:00:00"/>
    <x v="6"/>
  </r>
  <r>
    <n v="222"/>
    <s v="3.1 MUEBLES Y ENSERES"/>
    <n v="1077"/>
    <s v="CUADRO"/>
    <n v="4702"/>
    <s v="USADO"/>
    <m/>
    <s v="DIBUJO COMPOSITORES"/>
    <m/>
    <n v="7597"/>
    <m/>
    <s v="CC"/>
    <n v="121528.29"/>
    <n v="121528.29"/>
    <s v="5-1-11-15-002"/>
    <s v="5-1-11-14-003"/>
    <n v="0"/>
    <n v="0"/>
    <x v="1488"/>
    <d v="1988-12-31T00:00:00"/>
    <x v="1"/>
  </r>
  <r>
    <n v="222"/>
    <s v="3.1 MUEBLES Y ENSERES"/>
    <n v="1077"/>
    <s v="CUADRO"/>
    <n v="4703"/>
    <s v="USADO"/>
    <m/>
    <s v="DIBUJO COMPOSITORES"/>
    <m/>
    <n v="7598"/>
    <m/>
    <s v="CC"/>
    <n v="121528.29"/>
    <n v="121528.29"/>
    <s v="5-1-11-15-002"/>
    <s v="5-1-11-14-003"/>
    <n v="0"/>
    <n v="0"/>
    <x v="1488"/>
    <d v="1988-12-31T00:00:00"/>
    <x v="1"/>
  </r>
  <r>
    <n v="222"/>
    <s v="3.1 MUEBLES Y ENSERES"/>
    <n v="1077"/>
    <s v="CUADRO"/>
    <n v="4704"/>
    <s v="USADO"/>
    <m/>
    <s v="DIBUJO COMPOSITORES"/>
    <m/>
    <n v="7599"/>
    <m/>
    <s v="CC"/>
    <n v="121528.29"/>
    <n v="121528.29"/>
    <s v="5-1-11-15-002"/>
    <s v="5-1-11-14-003"/>
    <n v="0"/>
    <n v="0"/>
    <x v="1488"/>
    <d v="1988-12-31T00:00:00"/>
    <x v="1"/>
  </r>
  <r>
    <n v="223"/>
    <s v="3.2 EQUIPO Y MAQUINA DE OFICINA"/>
    <n v="1689"/>
    <s v="ELECTRODOMESTICOS"/>
    <n v="4705"/>
    <s v="USADO"/>
    <m/>
    <s v="NEVERA"/>
    <m/>
    <m/>
    <m/>
    <s v="DE"/>
    <n v="2725072.54"/>
    <n v="2725072.54"/>
    <s v="1-6-37-07-011"/>
    <s v="1-6-37-07"/>
    <n v="2725072.54"/>
    <n v="2601282.685973864"/>
    <x v="1489"/>
    <d v="1996-12-31T00:00:00"/>
    <x v="3"/>
  </r>
  <r>
    <n v="222"/>
    <s v="3.1 MUEBLES Y ENSERES"/>
    <n v="1165"/>
    <s v="MESA"/>
    <n v="4706"/>
    <s v="USADO"/>
    <m/>
    <s v="MESA DE 170X 75 X 75"/>
    <m/>
    <n v="7609"/>
    <m/>
    <s v="CC"/>
    <n v="272154.68"/>
    <n v="272154.68"/>
    <s v="5-1-11-15-002"/>
    <s v="5-1-11-14-003"/>
    <n v="0"/>
    <n v="0"/>
    <x v="1490"/>
    <d v="1997-12-31T00:00:00"/>
    <x v="6"/>
  </r>
  <r>
    <n v="222"/>
    <s v="3.1 MUEBLES Y ENSERES"/>
    <n v="1077"/>
    <s v="CUADRO"/>
    <n v="4707"/>
    <s v="USADO"/>
    <m/>
    <s v="RETRATO A TINTA CHINA COMP COL"/>
    <s v="OMBIANOS"/>
    <n v="7616"/>
    <m/>
    <s v="CC"/>
    <n v="130026.54"/>
    <n v="130026.54"/>
    <s v="5-1-11-15-002"/>
    <s v="5-1-11-14-003"/>
    <n v="0"/>
    <n v="0"/>
    <x v="1491"/>
    <d v="1986-12-31T00:00:00"/>
    <x v="1"/>
  </r>
  <r>
    <n v="222"/>
    <s v="3.1 MUEBLES Y ENSERES"/>
    <n v="1077"/>
    <s v="CUADRO"/>
    <n v="4708"/>
    <s v="USADO"/>
    <m/>
    <s v="RETRATO A TINTA CHINA COMP COL"/>
    <s v="OMBIANOS"/>
    <n v="7617"/>
    <m/>
    <s v="CC"/>
    <n v="130026.54"/>
    <n v="130026.54"/>
    <s v="5-1-11-15-002"/>
    <s v="5-1-11-14-003"/>
    <n v="0"/>
    <n v="0"/>
    <x v="1491"/>
    <d v="1986-12-31T00:00:00"/>
    <x v="1"/>
  </r>
  <r>
    <n v="222"/>
    <s v="3.1 MUEBLES Y ENSERES"/>
    <n v="1077"/>
    <s v="CUADRO"/>
    <n v="4709"/>
    <s v="USADO"/>
    <m/>
    <s v="RETRATO A TINTA CHINA COMP COL"/>
    <s v="OMBIANOS"/>
    <n v="7618"/>
    <m/>
    <s v="CC"/>
    <n v="130026.54"/>
    <n v="130026.54"/>
    <s v="5-1-11-15-002"/>
    <s v="5-1-11-14-003"/>
    <n v="0"/>
    <n v="0"/>
    <x v="1491"/>
    <d v="1986-12-31T00:00:00"/>
    <x v="1"/>
  </r>
  <r>
    <n v="222"/>
    <s v="3.1 MUEBLES Y ENSERES"/>
    <n v="1077"/>
    <s v="CUADRO"/>
    <n v="4710"/>
    <s v="USADO"/>
    <m/>
    <s v="RETRATO A TINTA CHINA COMP COL"/>
    <s v="OMBIANOS"/>
    <n v="7619"/>
    <m/>
    <s v="CC"/>
    <n v="130026.54"/>
    <n v="130026.54"/>
    <s v="5-1-11-15-002"/>
    <s v="5-1-11-14-003"/>
    <n v="0"/>
    <n v="0"/>
    <x v="1491"/>
    <d v="1986-12-31T00:00:00"/>
    <x v="1"/>
  </r>
  <r>
    <n v="222"/>
    <s v="3.1 MUEBLES Y ENSERES"/>
    <n v="1077"/>
    <s v="CUADRO"/>
    <n v="4711"/>
    <s v="USADO"/>
    <m/>
    <s v="RETRATO A TINTA CHINA COMP COL"/>
    <s v="OMBIANOS"/>
    <n v="7620"/>
    <m/>
    <s v="CC"/>
    <n v="130026.54"/>
    <n v="130026.54"/>
    <s v="5-1-11-15-002"/>
    <s v="5-1-11-14-003"/>
    <n v="0"/>
    <n v="0"/>
    <x v="1491"/>
    <d v="1986-12-31T00:00:00"/>
    <x v="1"/>
  </r>
  <r>
    <n v="222"/>
    <s v="3.1 MUEBLES Y ENSERES"/>
    <n v="1077"/>
    <s v="CUADRO"/>
    <n v="4712"/>
    <s v="USADO"/>
    <m/>
    <s v="RETRATO A TINTA CHINA COMP COL"/>
    <s v="OMBIANOS"/>
    <n v="7621"/>
    <m/>
    <s v="CC"/>
    <n v="130026.54"/>
    <n v="130026.54"/>
    <s v="5-1-11-15-002"/>
    <s v="5-1-11-14-003"/>
    <n v="0"/>
    <n v="0"/>
    <x v="1491"/>
    <d v="1986-12-31T00:00:00"/>
    <x v="1"/>
  </r>
  <r>
    <n v="222"/>
    <s v="3.1 MUEBLES Y ENSERES"/>
    <n v="1233"/>
    <s v="SILLA"/>
    <n v="4713"/>
    <s v="USADO"/>
    <m/>
    <s v="SILLA  FIJA SIN BRAZOS"/>
    <m/>
    <n v="7644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14"/>
    <s v="USADO"/>
    <m/>
    <s v="SILLA  FIJA SIN BRAZOS"/>
    <m/>
    <n v="7647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15"/>
    <s v="USADO"/>
    <m/>
    <s v="SILLA  FIJA SIN BRAZOS"/>
    <m/>
    <n v="7650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16"/>
    <s v="USADO"/>
    <m/>
    <s v="SILLA  FIJA SIN BRAZOS"/>
    <m/>
    <n v="7651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17"/>
    <s v="USADO"/>
    <m/>
    <s v="SILLA  FIJA SIN BRAZOS"/>
    <m/>
    <n v="7652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18"/>
    <s v="USADO"/>
    <m/>
    <s v="SILLA  FIJA SIN BRAZOS"/>
    <m/>
    <n v="7653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19"/>
    <s v="USADO"/>
    <m/>
    <s v="SILLA  FIJA SIN BRAZOS"/>
    <m/>
    <n v="7654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20"/>
    <s v="USADO"/>
    <m/>
    <s v="SILLA  FIJA SIN BRAZOS"/>
    <m/>
    <n v="7655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21"/>
    <s v="USADO"/>
    <m/>
    <s v="SILLA  FIJA SIN BRAZOS"/>
    <m/>
    <n v="7656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22"/>
    <s v="USADO"/>
    <m/>
    <s v="SILLA  FIJA SIN BRAZOS"/>
    <m/>
    <n v="7657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23"/>
    <s v="USADO"/>
    <m/>
    <s v="SILLA  FIJA SIN BRAZOS"/>
    <m/>
    <n v="7661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24"/>
    <s v="USADO"/>
    <m/>
    <s v="SILLA  FIJA SIN BRAZOS"/>
    <m/>
    <n v="7662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33"/>
    <s v="SILLA"/>
    <n v="4725"/>
    <s v="USADO"/>
    <m/>
    <s v="SILLA  FIJA SIN BRAZOS"/>
    <m/>
    <n v="7663"/>
    <m/>
    <s v="CC"/>
    <n v="106893.14"/>
    <n v="106893.14"/>
    <s v="5-1-11-15-002"/>
    <s v="5-1-11-14-003"/>
    <n v="0"/>
    <n v="0"/>
    <x v="1492"/>
    <d v="1997-12-31T00:00:00"/>
    <x v="6"/>
  </r>
  <r>
    <n v="222"/>
    <s v="3.1 MUEBLES Y ENSERES"/>
    <n v="1244"/>
    <s v="TARIMA"/>
    <n v="4726"/>
    <s v="USADO"/>
    <m/>
    <s v="TARIMA MODELO VERSALITE"/>
    <m/>
    <n v="7664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27"/>
    <s v="USADO"/>
    <m/>
    <s v="TARIMA MODELO VERSALITE"/>
    <m/>
    <n v="7665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28"/>
    <s v="USADO"/>
    <m/>
    <s v="TARIMA MODELO VERSALITE"/>
    <m/>
    <n v="7666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29"/>
    <s v="USADO"/>
    <m/>
    <s v="TARIMA MODELO VERSALITE"/>
    <m/>
    <n v="7667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30"/>
    <s v="USADO"/>
    <m/>
    <s v="TARIMA MODELO VERSALITE"/>
    <m/>
    <n v="7668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31"/>
    <s v="USADO"/>
    <m/>
    <s v="TARIMA MODELO VERSALITE"/>
    <m/>
    <n v="7669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32"/>
    <s v="USADO"/>
    <m/>
    <s v="TARIMA MODELO VERSALITE"/>
    <m/>
    <n v="7670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33"/>
    <s v="USADO"/>
    <m/>
    <s v="TARIMA MODELO VERSALITE"/>
    <m/>
    <n v="7671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34"/>
    <s v="USADO"/>
    <m/>
    <s v="TARIMA MODELO VERSALITE"/>
    <m/>
    <n v="7672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35"/>
    <s v="USADO"/>
    <m/>
    <s v="TARIMA MODELO VERSALITE"/>
    <m/>
    <n v="7673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36"/>
    <s v="USADO"/>
    <m/>
    <s v="TARIMA MODELO VERSALITE"/>
    <m/>
    <n v="7674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37"/>
    <s v="USADO"/>
    <m/>
    <s v="TARIMA MODELO VERSALITE"/>
    <m/>
    <n v="7675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38"/>
    <s v="USADO"/>
    <m/>
    <s v="TARIMA MODELO VERSALITE"/>
    <m/>
    <n v="7676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39"/>
    <s v="USADO"/>
    <m/>
    <s v="TARIMA MODELO VERSALITE"/>
    <m/>
    <n v="7677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40"/>
    <s v="USADO"/>
    <m/>
    <s v="TARIMA MODELO VERSALITE"/>
    <m/>
    <n v="7678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41"/>
    <s v="USADO"/>
    <m/>
    <s v="TARIMA MODELO VERSALITE"/>
    <m/>
    <n v="7679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42"/>
    <s v="USADO"/>
    <m/>
    <s v="TARIMA MODELO VERSALITE"/>
    <m/>
    <n v="7680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43"/>
    <s v="USADO"/>
    <m/>
    <s v="TARIMA MODELO VERSALITE"/>
    <m/>
    <n v="7681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44"/>
    <s v="USADO"/>
    <m/>
    <s v="TARIMA MODELO VERSALITE"/>
    <m/>
    <n v="7682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45"/>
    <s v="USADO"/>
    <m/>
    <s v="TARIMA MODELO VERSALITE"/>
    <m/>
    <n v="7683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46"/>
    <s v="USADO"/>
    <m/>
    <s v="TARIMA MODELO VERSALITE"/>
    <m/>
    <n v="7684"/>
    <m/>
    <s v="DE"/>
    <n v="2470844.7000000002"/>
    <n v="2470844.7000000002"/>
    <s v="1-6-65-01"/>
    <s v="1-6-65-01"/>
    <n v="2470844.7000000002"/>
    <n v="2357872.344306652"/>
    <x v="1493"/>
    <d v="1997-02-21T00:00:00"/>
    <x v="6"/>
  </r>
  <r>
    <n v="222"/>
    <s v="3.1 MUEBLES Y ENSERES"/>
    <n v="1244"/>
    <s v="TARIMA"/>
    <n v="4747"/>
    <s v="USADO"/>
    <m/>
    <s v="TARIMA MODELO VERSALITE"/>
    <m/>
    <n v="7685"/>
    <m/>
    <s v="DE"/>
    <n v="2348726.7799999998"/>
    <n v="2348726.7799999998"/>
    <s v="1-6-65-01"/>
    <s v="1-6-65-01"/>
    <n v="2348726.7799999998"/>
    <n v="2240483.689760101"/>
    <x v="1494"/>
    <d v="1997-04-25T00:00:00"/>
    <x v="6"/>
  </r>
  <r>
    <n v="222"/>
    <s v="3.1 MUEBLES Y ENSERES"/>
    <n v="1244"/>
    <s v="TARIMA"/>
    <n v="4748"/>
    <s v="USADO"/>
    <m/>
    <s v="TARIMA MODELO VERSALITE"/>
    <m/>
    <n v="7686"/>
    <m/>
    <s v="DE"/>
    <n v="2348726.7799999998"/>
    <n v="2348726.7799999998"/>
    <s v="1-6-65-01"/>
    <s v="1-6-65-01"/>
    <n v="2348726.7799999998"/>
    <n v="2240483.689760101"/>
    <x v="1494"/>
    <d v="1997-04-25T00:00:00"/>
    <x v="6"/>
  </r>
  <r>
    <n v="222"/>
    <s v="3.1 MUEBLES Y ENSERES"/>
    <n v="1244"/>
    <s v="TARIMA"/>
    <n v="4749"/>
    <s v="USADO"/>
    <m/>
    <s v="TARIMA MODELO VERSALITE"/>
    <m/>
    <n v="7687"/>
    <m/>
    <s v="DE"/>
    <n v="2348726.7799999998"/>
    <n v="2348726.7799999998"/>
    <s v="1-6-65-01"/>
    <s v="1-6-65-01"/>
    <n v="2348726.7799999998"/>
    <n v="2240483.689760101"/>
    <x v="1494"/>
    <d v="1997-04-25T00:00:00"/>
    <x v="6"/>
  </r>
  <r>
    <n v="222"/>
    <s v="3.1 MUEBLES Y ENSERES"/>
    <n v="1244"/>
    <s v="TARIMA"/>
    <n v="4750"/>
    <s v="USADO"/>
    <m/>
    <s v="TARIMA MODELO VERSALITE"/>
    <m/>
    <n v="7688"/>
    <m/>
    <s v="DE"/>
    <n v="2348726.7799999998"/>
    <n v="2348726.7799999998"/>
    <s v="1-6-65-01"/>
    <s v="1-6-65-01"/>
    <n v="2348726.7799999998"/>
    <n v="2240483.689760101"/>
    <x v="1494"/>
    <d v="1997-04-25T00:00:00"/>
    <x v="6"/>
  </r>
  <r>
    <n v="222"/>
    <s v="3.1 MUEBLES Y ENSERES"/>
    <n v="1244"/>
    <s v="TARIMA"/>
    <n v="4751"/>
    <s v="USADO"/>
    <m/>
    <s v="TARIMA MODELO VERSALITE"/>
    <m/>
    <n v="7689"/>
    <m/>
    <s v="DE"/>
    <n v="2348726.7799999998"/>
    <n v="2348726.7799999998"/>
    <s v="1-6-65-01"/>
    <s v="1-6-65-01"/>
    <n v="2348726.7799999998"/>
    <n v="2240483.689760101"/>
    <x v="1494"/>
    <d v="1997-04-25T00:00:00"/>
    <x v="6"/>
  </r>
  <r>
    <n v="222"/>
    <s v="3.1 MUEBLES Y ENSERES"/>
    <n v="1244"/>
    <s v="TARIMA"/>
    <n v="4752"/>
    <s v="USADO"/>
    <m/>
    <s v="TARIMA MODELO VERSALITE"/>
    <m/>
    <n v="7690"/>
    <m/>
    <s v="DE"/>
    <n v="2348726.7799999998"/>
    <n v="2348726.7799999998"/>
    <s v="1-6-65-01"/>
    <s v="1-6-65-01"/>
    <n v="2348726.7799999998"/>
    <n v="2240483.689760101"/>
    <x v="1494"/>
    <d v="1997-04-25T00:00:00"/>
    <x v="6"/>
  </r>
  <r>
    <n v="222"/>
    <s v="3.1 MUEBLES Y ENSERES"/>
    <n v="1244"/>
    <s v="TARIMA"/>
    <n v="4753"/>
    <s v="USADO"/>
    <m/>
    <s v="TARIMA MODELO VERSALITE"/>
    <m/>
    <n v="7691"/>
    <m/>
    <s v="DE"/>
    <n v="2348726.7799999998"/>
    <n v="2348726.7799999998"/>
    <s v="1-6-65-01"/>
    <s v="1-6-65-01"/>
    <n v="2348726.7799999998"/>
    <n v="2240483.689760101"/>
    <x v="1494"/>
    <d v="1997-04-25T00:00:00"/>
    <x v="6"/>
  </r>
  <r>
    <n v="222"/>
    <s v="3.1 MUEBLES Y ENSERES"/>
    <n v="1244"/>
    <s v="TARIMA"/>
    <n v="4754"/>
    <s v="USADO"/>
    <m/>
    <s v="TARIMA MODELO VERSALITE"/>
    <m/>
    <n v="7692"/>
    <m/>
    <s v="DE"/>
    <n v="2348726.7799999998"/>
    <n v="2348726.7799999998"/>
    <s v="1-6-65-01"/>
    <s v="1-6-65-01"/>
    <n v="2348726.7799999998"/>
    <n v="2240483.689760101"/>
    <x v="1494"/>
    <d v="1997-04-25T00:00:00"/>
    <x v="6"/>
  </r>
  <r>
    <n v="222"/>
    <s v="3.1 MUEBLES Y ENSERES"/>
    <n v="1244"/>
    <s v="TARIMA"/>
    <n v="4755"/>
    <s v="USADO"/>
    <m/>
    <s v="TARIMA MODELO VERSALITE"/>
    <m/>
    <n v="7693"/>
    <m/>
    <s v="DE"/>
    <n v="2348726.7799999998"/>
    <n v="2348726.7799999998"/>
    <s v="1-6-65-01"/>
    <s v="1-6-65-01"/>
    <n v="2348726.7799999998"/>
    <n v="2240483.689760101"/>
    <x v="1494"/>
    <d v="1997-04-25T00:00:00"/>
    <x v="6"/>
  </r>
  <r>
    <n v="222"/>
    <s v="3.1 MUEBLES Y ENSERES"/>
    <n v="1244"/>
    <s v="TARIMA"/>
    <n v="4756"/>
    <s v="USADO"/>
    <m/>
    <s v="TARIMA MODELO VERSALITE"/>
    <m/>
    <n v="7694"/>
    <m/>
    <s v="DE"/>
    <n v="2348726.7799999998"/>
    <n v="2348726.7799999998"/>
    <s v="1-6-65-01"/>
    <s v="1-6-65-01"/>
    <n v="2348726.7799999998"/>
    <n v="2240483.689760101"/>
    <x v="1494"/>
    <d v="1997-04-25T00:00:00"/>
    <x v="6"/>
  </r>
  <r>
    <n v="222"/>
    <s v="3.1 MUEBLES Y ENSERES"/>
    <n v="1244"/>
    <s v="TARIMA"/>
    <n v="4757"/>
    <s v="USADO"/>
    <m/>
    <s v="TARIMA MODELO VERSALITE"/>
    <m/>
    <n v="7695"/>
    <m/>
    <s v="DE"/>
    <n v="2348726.7799999998"/>
    <n v="2348726.7799999998"/>
    <s v="1-6-65-01"/>
    <s v="1-6-65-01"/>
    <n v="2348726.7799999998"/>
    <n v="2240483.689760101"/>
    <x v="1494"/>
    <d v="1997-04-25T00:00:00"/>
    <x v="6"/>
  </r>
  <r>
    <n v="246"/>
    <s v="1.4.4. EQUIPO DE MUSICA"/>
    <n v="1641"/>
    <s v="CARRO"/>
    <n v="4758"/>
    <s v="USADO"/>
    <m/>
    <s v="CARRO PARA TRANSPORTE DE ATRIL"/>
    <s v="ES"/>
    <n v="7696"/>
    <m/>
    <s v="DE"/>
    <n v="1321250.27"/>
    <n v="1321250.27"/>
    <s v="1-6-55-05"/>
    <s v="3-1-45-06"/>
    <n v="1321250.27"/>
    <n v="0"/>
    <x v="1495"/>
    <d v="1997-12-31T00:00:00"/>
    <x v="1"/>
  </r>
  <r>
    <n v="246"/>
    <s v="1.4.4. EQUIPO DE MUSICA"/>
    <n v="1641"/>
    <s v="CARRO"/>
    <n v="4759"/>
    <s v="USADO"/>
    <m/>
    <s v="CARRO PARA TRANSPORTE DE ATRIL"/>
    <s v="ES"/>
    <n v="7697"/>
    <m/>
    <s v="DE"/>
    <n v="1321250.27"/>
    <n v="1321250.27"/>
    <s v="1-6-55-05"/>
    <s v="3-1-45-06"/>
    <n v="1321250.27"/>
    <n v="0"/>
    <x v="1495"/>
    <d v="1997-12-31T00:00:00"/>
    <x v="1"/>
  </r>
  <r>
    <n v="246"/>
    <s v="1.4.4. EQUIPO DE MUSICA"/>
    <n v="1641"/>
    <s v="CARRO"/>
    <n v="4760"/>
    <s v="USADO"/>
    <m/>
    <s v="CARRO PARA TRANSPORTE DE ATRIL"/>
    <s v="ES"/>
    <n v="7698"/>
    <m/>
    <s v="DE"/>
    <n v="1321250.27"/>
    <n v="1321250.27"/>
    <s v="1-6-55-05"/>
    <s v="3-1-45-06"/>
    <n v="1321250.27"/>
    <n v="0"/>
    <x v="1495"/>
    <d v="1997-12-31T00:00:00"/>
    <x v="1"/>
  </r>
  <r>
    <n v="246"/>
    <s v="1.4.4. EQUIPO DE MUSICA"/>
    <n v="1641"/>
    <s v="CARRO"/>
    <n v="4761"/>
    <s v="USADO"/>
    <m/>
    <s v="CARRO PARA TRANSPORTE DE ATRIL"/>
    <s v="ES"/>
    <n v="7699"/>
    <m/>
    <s v="DE"/>
    <n v="1321250.27"/>
    <n v="1321250.27"/>
    <s v="1-6-55-05"/>
    <s v="3-1-45-06"/>
    <n v="1321250.27"/>
    <n v="0"/>
    <x v="1495"/>
    <d v="1997-12-31T00:00:00"/>
    <x v="1"/>
  </r>
  <r>
    <n v="246"/>
    <s v="1.4.4. EQUIPO DE MUSICA"/>
    <n v="1641"/>
    <s v="CARRO"/>
    <n v="4762"/>
    <s v="USADO"/>
    <m/>
    <s v="CARRO PARA TRANSPORTE DE ATRIL"/>
    <s v="ES"/>
    <n v="7700"/>
    <m/>
    <s v="DE"/>
    <n v="1321250.27"/>
    <n v="1321250.27"/>
    <s v="1-6-55-05"/>
    <s v="3-1-45-06"/>
    <n v="1321250.27"/>
    <n v="0"/>
    <x v="1495"/>
    <d v="1997-12-31T00:00:00"/>
    <x v="1"/>
  </r>
  <r>
    <n v="246"/>
    <s v="1.4.4. EQUIPO DE MUSICA"/>
    <n v="1641"/>
    <s v="CARRO"/>
    <n v="4763"/>
    <s v="USADO"/>
    <m/>
    <s v="CARRO PARA TRANSPORTE DE ATRIL"/>
    <s v="ES"/>
    <n v="7701"/>
    <m/>
    <s v="DE"/>
    <n v="1321250.27"/>
    <n v="1321250.27"/>
    <s v="1-6-55-05"/>
    <s v="3-1-45-06"/>
    <n v="1321250.27"/>
    <n v="0"/>
    <x v="1495"/>
    <d v="1997-12-31T00:00:00"/>
    <x v="1"/>
  </r>
  <r>
    <n v="246"/>
    <s v="1.4.4. EQUIPO DE MUSICA"/>
    <n v="1641"/>
    <s v="CARRO"/>
    <n v="4764"/>
    <s v="USADO"/>
    <m/>
    <s v="CARRO PARA TRANSPORTE DE TARIM"/>
    <s v="AS"/>
    <n v="7702"/>
    <m/>
    <s v="DE"/>
    <n v="2005549.04"/>
    <n v="2005549.04"/>
    <s v="1-6-55-05"/>
    <s v="1-6-55-05"/>
    <n v="2005549.04"/>
    <n v="1910108.9618252935"/>
    <x v="1496"/>
    <d v="1997-12-31T00:00:00"/>
    <x v="1"/>
  </r>
  <r>
    <n v="246"/>
    <s v="1.4.4. EQUIPO DE MUSICA"/>
    <n v="1641"/>
    <s v="CARRO"/>
    <n v="4765"/>
    <s v="INSERVIBLE"/>
    <m/>
    <s v="CARRO PARA TRANSPORTE DE TARIM"/>
    <s v="AS"/>
    <n v="7703"/>
    <m/>
    <s v="DE"/>
    <n v="2005549.04"/>
    <n v="2005549.04"/>
    <s v="1-6-37-07-005"/>
    <s v="3-1-45-06"/>
    <n v="2005549.04"/>
    <n v="0"/>
    <x v="1497"/>
    <d v="1997-12-31T00:00:00"/>
    <x v="1"/>
  </r>
  <r>
    <n v="246"/>
    <s v="1.4.4. EQUIPO DE MUSICA"/>
    <n v="1641"/>
    <s v="CARRO"/>
    <n v="4766"/>
    <s v="INSERVIBLE"/>
    <m/>
    <s v="CARRO PARA TRANSPORTE DE TARIM"/>
    <s v="AS"/>
    <n v="7704"/>
    <m/>
    <s v="DE"/>
    <n v="2005549.04"/>
    <n v="2005549.04"/>
    <s v="1-6-37-07-005"/>
    <s v="3-1-45-06"/>
    <n v="2005549.04"/>
    <n v="0"/>
    <x v="1497"/>
    <d v="1997-12-31T00:00:00"/>
    <x v="1"/>
  </r>
  <r>
    <n v="246"/>
    <s v="1.4.4. EQUIPO DE MUSICA"/>
    <n v="1641"/>
    <s v="CARRO"/>
    <n v="4767"/>
    <s v="INSERVIBLE"/>
    <m/>
    <s v="CARRO PARA TRANSPORTE DE TARIM"/>
    <s v="AS"/>
    <n v="7705"/>
    <m/>
    <s v="DE"/>
    <n v="2005549.04"/>
    <n v="2005549.04"/>
    <s v="1-6-37-07-005"/>
    <s v="3-1-45-06"/>
    <n v="2005549.04"/>
    <n v="0"/>
    <x v="1497"/>
    <d v="1997-12-31T00:00:00"/>
    <x v="1"/>
  </r>
  <r>
    <n v="222"/>
    <s v="3.1 MUEBLES Y ENSERES"/>
    <n v="1113"/>
    <s v="ESTANTE"/>
    <n v="4768"/>
    <s v="USADO"/>
    <m/>
    <s v="ESTANTES METALICOS"/>
    <m/>
    <n v="7711"/>
    <m/>
    <s v="CC"/>
    <n v="44563.33"/>
    <n v="44563.33"/>
    <s v="5-1-11-15-002"/>
    <s v="5-1-11-14-003"/>
    <n v="0"/>
    <n v="0"/>
    <x v="1498"/>
    <d v="1997-12-31T00:00:00"/>
    <x v="6"/>
  </r>
  <r>
    <n v="222"/>
    <s v="3.1 MUEBLES Y ENSERES"/>
    <n v="1238"/>
    <s v="SUPERFICIE"/>
    <n v="4769"/>
    <s v="USADO"/>
    <m/>
    <s v="PUESTO DE TRABAJO"/>
    <m/>
    <n v="7726"/>
    <m/>
    <s v="DE"/>
    <n v="785922.58"/>
    <n v="785922.58"/>
    <s v="1-6-65-01"/>
    <s v="3-1-45-06"/>
    <n v="785922.58"/>
    <n v="0"/>
    <x v="1499"/>
    <d v="1998-07-02T00:00:00"/>
    <x v="6"/>
  </r>
  <r>
    <n v="222"/>
    <s v="3.1 MUEBLES Y ENSERES"/>
    <n v="1146"/>
    <s v="LIBRO"/>
    <n v="4770"/>
    <s v="USADO"/>
    <m/>
    <s v="LA MUSICA LAS PUBLICAC PERIODI"/>
    <s v="CAS SIGLO XIX-2 CD 4 LIB"/>
    <n v="7763"/>
    <m/>
    <s v="DE"/>
    <n v="53133.9"/>
    <n v="53133.9"/>
    <s v="1-9-60-07"/>
    <s v="3-1-45-12"/>
    <n v="0"/>
    <n v="0"/>
    <x v="1500"/>
    <d v="1998-09-16T00:00:00"/>
    <x v="1"/>
  </r>
  <r>
    <n v="222"/>
    <s v="3.1 MUEBLES Y ENSERES"/>
    <n v="1146"/>
    <s v="LIBRO"/>
    <n v="4771"/>
    <s v="USADO"/>
    <m/>
    <s v="LA MUSICA LAS PUBLICAC PERIODI"/>
    <s v="CAS SIGLO XIX-2 CD 4 LIB"/>
    <n v="7764"/>
    <m/>
    <s v="DE"/>
    <n v="53133.9"/>
    <n v="53133.9"/>
    <s v="1-9-60-07"/>
    <s v="3-1-45-12"/>
    <n v="0"/>
    <n v="0"/>
    <x v="1500"/>
    <d v="1998-09-16T00:00:00"/>
    <x v="1"/>
  </r>
  <r>
    <n v="222"/>
    <s v="3.1 MUEBLES Y ENSERES"/>
    <n v="1146"/>
    <s v="LIBRO"/>
    <n v="4772"/>
    <s v="USADO"/>
    <m/>
    <s v="HISTORIA DE LA MUSICA EDITORIA"/>
    <s v="L ESPASA CALPE"/>
    <n v="7769"/>
    <m/>
    <s v="DE"/>
    <n v="59835.46"/>
    <n v="59835.46"/>
    <s v="1-9-60-07"/>
    <s v="3-1-45-12"/>
    <n v="0"/>
    <n v="0"/>
    <x v="1501"/>
    <d v="1998-09-24T00:00:00"/>
    <x v="1"/>
  </r>
  <r>
    <n v="244"/>
    <s v="1.4.3. VIENTO"/>
    <n v="1621"/>
    <s v="TROMBON"/>
    <n v="4773"/>
    <s v="USADO"/>
    <m/>
    <s v="TROMBON ALTO YAMAHA EN MIB MOD"/>
    <s v=" YSL 671 NO. 001299 SIN BOQUIA"/>
    <n v="7771"/>
    <n v="1299"/>
    <s v="DE"/>
    <n v="1787734.64"/>
    <n v="1787734.64"/>
    <s v="1-6-55-05"/>
    <s v="1-6-55-05"/>
    <n v="1787734.64"/>
    <n v="1699436.5150202976"/>
    <x v="1502"/>
    <d v="1998-10-07T00:00:00"/>
    <x v="2"/>
  </r>
  <r>
    <n v="241"/>
    <s v="9.1 ELEMENTOS MUSICALES"/>
    <n v="1599"/>
    <s v="CD"/>
    <n v="4774"/>
    <s v="USADO"/>
    <m/>
    <s v="GRANDES INTERP DE LA MUSICA CL"/>
    <s v="┴SICA.40CD.6LIBROS.4 VIDS.1DIC"/>
    <n v="7772"/>
    <m/>
    <s v="DE"/>
    <n v="1251414.26"/>
    <n v="1251414.26"/>
    <s v="1-9-10-01-018"/>
    <s v="3-1-45-12"/>
    <n v="0"/>
    <n v="0"/>
    <x v="1503"/>
    <d v="1998-10-13T00:00:00"/>
    <x v="0"/>
  </r>
  <r>
    <n v="242"/>
    <s v="1.4.1. CUERDAS"/>
    <n v="1645"/>
    <s v="VIOLONCHELLO"/>
    <n v="4775"/>
    <s v="USADO"/>
    <m/>
    <s v="VIOLONCHELLO SIN PIBOT Y SIN A"/>
    <s v="RCO"/>
    <n v="7773"/>
    <m/>
    <s v="CC"/>
    <n v="9642.69"/>
    <n v="9642.69"/>
    <s v="5-1-11-15-008"/>
    <s v="5-1-11-14-001"/>
    <n v="0"/>
    <n v="0"/>
    <x v="1504"/>
    <d v="1998-07-15T00:00:00"/>
    <x v="2"/>
  </r>
  <r>
    <n v="222"/>
    <s v="3.1 MUEBLES Y ENSERES"/>
    <n v="1176"/>
    <s v="MUEBLE"/>
    <n v="4776"/>
    <s v="USADO"/>
    <m/>
    <s v="MUEBLE MODULAR"/>
    <s v="MTRS LAMINA MADERA PROCESADA"/>
    <s v="7774 (4776-1) 4776-2)"/>
    <s v="Juridica y Comunicaciones)"/>
    <s v="DE"/>
    <n v="2979557.74"/>
    <n v="2979557.74"/>
    <s v="1-6-65-01"/>
    <s v="1-6-65-01"/>
    <n v="2979557.74"/>
    <n v="2832074.8846840253"/>
    <x v="1505"/>
    <d v="1998-10-23T00:00:00"/>
    <x v="6"/>
  </r>
  <r>
    <n v="241"/>
    <s v="9.1 ELEMENTOS MUSICALES"/>
    <n v="1599"/>
    <s v="CD"/>
    <n v="4777"/>
    <s v="USADO"/>
    <m/>
    <s v="DISCOTECA CL┴SICA SONY(60CD+FA"/>
    <s v="SCICULOS+GRABADOR)"/>
    <s v="7776-1"/>
    <m/>
    <s v="DE"/>
    <n v="822057.04"/>
    <n v="822057.04"/>
    <s v="1-9-10-01-018"/>
    <s v="3-1-45-12"/>
    <n v="0"/>
    <n v="0"/>
    <x v="1506"/>
    <d v="1999-01-02T00:00:00"/>
    <x v="0"/>
  </r>
  <r>
    <n v="222"/>
    <s v="3.1 MUEBLES Y ENSERES"/>
    <n v="1176"/>
    <s v="MUEBLE"/>
    <n v="4778"/>
    <s v="USADO"/>
    <m/>
    <s v="MUEBLE MODULAR BRITANIA EN MAD"/>
    <s v="ERA"/>
    <n v="7779"/>
    <m/>
    <s v="DE"/>
    <n v="1424101.41"/>
    <n v="1424101.41"/>
    <s v="1-6-65-01"/>
    <s v="3-1-45-06"/>
    <n v="1424101.41"/>
    <n v="0"/>
    <x v="1507"/>
    <d v="1998-11-06T00:00:00"/>
    <x v="6"/>
  </r>
  <r>
    <n v="222"/>
    <s v="3.1 MUEBLES Y ENSERES"/>
    <n v="1176"/>
    <s v="MUEBLE"/>
    <n v="4779"/>
    <s v="USADO"/>
    <m/>
    <s v="MUEBLE MODULAR BRITANIA"/>
    <m/>
    <n v="7780"/>
    <m/>
    <s v="DE"/>
    <n v="2473752.12"/>
    <n v="2473752.12"/>
    <s v="1-6-65-01"/>
    <s v="1-6-65-01"/>
    <n v="2473752.12"/>
    <n v="2351072.8368750005"/>
    <x v="1508"/>
    <d v="1998-11-06T00:00:00"/>
    <x v="6"/>
  </r>
  <r>
    <n v="222"/>
    <s v="3.1 MUEBLES Y ENSERES"/>
    <n v="1176"/>
    <s v="MUEBLE"/>
    <n v="4780"/>
    <s v="USADO"/>
    <m/>
    <s v="MUEBLE MODULAR BRITANIA"/>
    <s v=" 2.18 EN MADERA"/>
    <n v="7781"/>
    <m/>
    <s v="DE"/>
    <n v="970005.64"/>
    <n v="970005.64"/>
    <s v="1-6-65-01"/>
    <s v="3-1-45-06"/>
    <n v="970005.64"/>
    <n v="0"/>
    <x v="1509"/>
    <d v="1998-11-06T00:00:00"/>
    <x v="6"/>
  </r>
  <r>
    <n v="241"/>
    <s v="9.1 ELEMENTOS MUSICALES"/>
    <n v="1748"/>
    <s v="CASSETE BETMAX Y VH GRABADOS"/>
    <n v="4781"/>
    <s v="USADO"/>
    <m/>
    <s v="VIDEO VHS GRABACION CONCIERTO "/>
    <s v="DIDACTICO OCT 23/98 COLEGUI"/>
    <n v="7783"/>
    <m/>
    <s v="DE"/>
    <n v="618140.86"/>
    <n v="618140.86"/>
    <s v="1-9-60-90-008"/>
    <s v="3-1-45-12"/>
    <n v="0"/>
    <n v="0"/>
    <x v="1510"/>
    <d v="1998-11-06T00:00:00"/>
    <x v="0"/>
  </r>
  <r>
    <n v="241"/>
    <s v="9.1 ELEMENTOS MUSICALES"/>
    <n v="1748"/>
    <s v="CASSETE BETMAX Y VH GRABADOS"/>
    <n v="4782"/>
    <s v="USADO"/>
    <m/>
    <s v="VIDEO VHS SONY GRABADO CONCIER"/>
    <s v="TO DIDACTICO NOV 13/98"/>
    <n v="7784"/>
    <m/>
    <s v="DE"/>
    <n v="618140.86"/>
    <n v="618140.86"/>
    <s v="1-9-60-90-008"/>
    <s v="3-1-45-12"/>
    <n v="0"/>
    <n v="0"/>
    <x v="1510"/>
    <d v="1998-11-20T00:00:00"/>
    <x v="0"/>
  </r>
  <r>
    <n v="241"/>
    <s v="9.1 ELEMENTOS MUSICALES"/>
    <n v="1748"/>
    <s v="CASSETE BETMAX Y VH GRABADOS"/>
    <n v="4783"/>
    <s v="USADO"/>
    <m/>
    <s v="VIDEO VHS SUPER PRO GRABADO CO"/>
    <s v="NCIERTO 2 DIC/98"/>
    <n v="7785"/>
    <m/>
    <s v="DE"/>
    <n v="617091.77"/>
    <n v="617091.77"/>
    <s v="1-9-60-90-008"/>
    <s v="3-1-45-12"/>
    <n v="0"/>
    <n v="0"/>
    <x v="1511"/>
    <d v="1998-12-07T00:00:00"/>
    <x v="0"/>
  </r>
  <r>
    <n v="241"/>
    <s v="9.1 ELEMENTOS MUSICALES"/>
    <n v="1748"/>
    <s v="CASSETE BETMAX Y VH GRABADOS"/>
    <n v="4784"/>
    <s v="USADO"/>
    <m/>
    <s v="VIDEO VHS SONY GRABADO CINCIER"/>
    <s v="TO DIDACTICO 4 DIC/98"/>
    <n v="7786"/>
    <m/>
    <s v="DE"/>
    <n v="617091.77"/>
    <n v="617091.77"/>
    <s v="1-9-60-90-008"/>
    <s v="3-1-45-12"/>
    <n v="0"/>
    <n v="0"/>
    <x v="1511"/>
    <d v="1998-12-07T00:00:00"/>
    <x v="0"/>
  </r>
  <r>
    <n v="241"/>
    <s v="9.1 ELEMENTOS MUSICALES"/>
    <n v="1748"/>
    <s v="CASSETE BETMAX Y VH GRABADOS"/>
    <n v="4785"/>
    <s v="USADO"/>
    <m/>
    <s v="VIDEO VHS SONY GRABADO CONCIER"/>
    <s v="TO DIC 9/98.  DUO"/>
    <n v="7787"/>
    <m/>
    <s v="DE"/>
    <n v="617091.77"/>
    <n v="617091.77"/>
    <s v="1-9-60-90-008"/>
    <s v="3-1-45-12"/>
    <n v="0"/>
    <n v="0"/>
    <x v="1511"/>
    <d v="1998-12-09T00:00:00"/>
    <x v="0"/>
  </r>
  <r>
    <n v="241"/>
    <s v="9.1 ELEMENTOS MUSICALES"/>
    <n v="1748"/>
    <s v="CASSETE BETMAX Y VH GRABADOS"/>
    <n v="4786"/>
    <s v="USADO"/>
    <m/>
    <s v="VIDEO VHS SONY GRABADO CONCIER"/>
    <s v="TO DIDACTICO DIC 12/98"/>
    <n v="7789"/>
    <m/>
    <s v="DE"/>
    <n v="617091.77"/>
    <n v="617091.77"/>
    <s v="1-9-60-90-008"/>
    <s v="3-1-45-12"/>
    <n v="0"/>
    <n v="0"/>
    <x v="1511"/>
    <d v="1998-12-14T00:00:00"/>
    <x v="0"/>
  </r>
  <r>
    <n v="241"/>
    <s v="9.1 ELEMENTOS MUSICALES"/>
    <n v="1748"/>
    <s v="CASSETE BETMAX Y VH GRABADOS"/>
    <n v="4787"/>
    <s v="USADO"/>
    <m/>
    <s v="VIDEO VHS SONY- TRIO BIS DIC 1"/>
    <n v="36039"/>
    <n v="7792"/>
    <m/>
    <s v="DE"/>
    <n v="617091.77"/>
    <n v="617091.77"/>
    <s v="1-9-60-90-008"/>
    <s v="3-1-45-12"/>
    <n v="0"/>
    <n v="0"/>
    <x v="1511"/>
    <d v="1998-12-20T00:00:00"/>
    <x v="0"/>
  </r>
  <r>
    <n v="243"/>
    <s v="1.4.2. PERCUSION"/>
    <n v="1681"/>
    <s v="CELESTA"/>
    <n v="4788"/>
    <s v="USADO"/>
    <m/>
    <s v="CELESTA MARCA YAMAHA MOD 5 1/2"/>
    <s v=" OCTAVS  LA 442 HERTZ"/>
    <n v="7793"/>
    <s v="LA 442 HERTZ"/>
    <s v="DE"/>
    <n v="55775603.829999998"/>
    <n v="55775603.829999998"/>
    <s v="1-6-55-05"/>
    <s v="1-6-55-05"/>
    <n v="55775603.829999998"/>
    <n v="52991781.130977705"/>
    <x v="1512"/>
    <d v="1998-12-23T00:00:00"/>
    <x v="2"/>
  </r>
  <r>
    <n v="243"/>
    <s v="1.4.2. PERCUSION"/>
    <n v="1667"/>
    <s v="PERCUSION MENOR"/>
    <n v="4789"/>
    <s v="USADO"/>
    <m/>
    <s v="TRIANGULO PEQUEÐO SUZUKI  SR 5"/>
    <s v=" C 6746"/>
    <n v="7798"/>
    <s v="5 C 6746"/>
    <s v="CC"/>
    <n v="4070"/>
    <n v="4070"/>
    <s v="5-1-11-15-008"/>
    <s v="5-1-11-14-001"/>
    <n v="0"/>
    <n v="0"/>
    <x v="1513"/>
    <d v="1999-01-02T00:00:00"/>
    <x v="2"/>
  </r>
  <r>
    <n v="243"/>
    <s v="1.4.2. PERCUSION"/>
    <n v="1638"/>
    <s v="TRIANGULO"/>
    <n v="4790"/>
    <s v="USADO"/>
    <m/>
    <s v="TRIANGULO GRANDE SUZUKI ET 24 "/>
    <s v="C 6744"/>
    <n v="7799"/>
    <s v="24 C 6744"/>
    <s v="CC"/>
    <n v="4620"/>
    <n v="4620"/>
    <s v="5-1-11-15-008"/>
    <s v="5-1-11-14-001"/>
    <n v="0"/>
    <n v="0"/>
    <x v="1514"/>
    <d v="1999-01-02T00:00:00"/>
    <x v="2"/>
  </r>
  <r>
    <n v="225"/>
    <s v="4.2 EQUIPO DE COMPUTACION"/>
    <n v="1265"/>
    <s v="UPS"/>
    <n v="4791"/>
    <s v="INSERVIBLE"/>
    <m/>
    <s v="UPS TRIDE 3000VA, REGUL,SUPRES"/>
    <s v=".PICOSY RUIDOS"/>
    <n v="7800"/>
    <m/>
    <s v="DE"/>
    <n v="4059610.4"/>
    <n v="4059610.4"/>
    <s v="1-6-37-10-002-001"/>
    <s v="3-1-45-06"/>
    <n v="4059610.4"/>
    <n v="0"/>
    <x v="1515"/>
    <d v="1999-01-02T00:00:00"/>
    <x v="3"/>
  </r>
  <r>
    <n v="225"/>
    <s v="4.2 EQUIPO DE COMPUTACION"/>
    <n v="1265"/>
    <s v="UPS"/>
    <n v="4792"/>
    <s v="INSERVIBLE"/>
    <m/>
    <s v="UPS TRIDE 3000VA, REGUL,SUPRES"/>
    <s v=".PICOSY RUIDOS"/>
    <n v="7801"/>
    <m/>
    <s v="DE"/>
    <n v="4059610.4"/>
    <n v="4059610.4"/>
    <s v="1-6-37-10-002-001"/>
    <s v="3-1-45-06"/>
    <n v="4059610.4"/>
    <n v="0"/>
    <x v="1515"/>
    <d v="1999-01-02T00:00:00"/>
    <x v="3"/>
  </r>
  <r>
    <n v="225"/>
    <s v="4.2 EQUIPO DE COMPUTACION"/>
    <n v="1265"/>
    <s v="UPS"/>
    <n v="4793"/>
    <s v="INSERVIBLE"/>
    <m/>
    <s v="UPS TRIDE 3000VA, REGUL,SUPRES"/>
    <s v=".PICOSY RUIDOS"/>
    <n v="7802"/>
    <m/>
    <s v="DE"/>
    <n v="4059610.4"/>
    <n v="4059610.4"/>
    <s v="1-6-37-10-002-001"/>
    <s v="3-1-45-06"/>
    <n v="4059610.4"/>
    <n v="0"/>
    <x v="1515"/>
    <d v="1999-01-02T00:00:00"/>
    <x v="3"/>
  </r>
  <r>
    <n v="241"/>
    <s v="9.1 ELEMENTOS MUSICALES"/>
    <n v="1599"/>
    <s v="CD"/>
    <n v="4794"/>
    <s v="INSERVIBLE"/>
    <m/>
    <s v="BIBLIOTECA DDE JURISPRUDENCIA "/>
    <s v="Y DOTRINA EN C.D."/>
    <n v="7805"/>
    <m/>
    <s v="DE"/>
    <n v="258000"/>
    <n v="258000"/>
    <s v="1-9-10-01-018"/>
    <s v="3-1-45-12"/>
    <n v="0"/>
    <n v="0"/>
    <x v="1516"/>
    <d v="1999-05-25T00:00:00"/>
    <x v="0"/>
  </r>
  <r>
    <n v="241"/>
    <s v="9.1 ELEMENTOS MUSICALES"/>
    <n v="1748"/>
    <s v="CASSETE BETMAX Y VH GRABADOS"/>
    <n v="4795"/>
    <s v="USADO"/>
    <m/>
    <s v="CASSETE VHS EN FORMATO DIGITAL"/>
    <s v=" CON GRABACIONES"/>
    <n v="7806"/>
    <m/>
    <s v="DE"/>
    <n v="520000"/>
    <n v="520000"/>
    <s v="1-9-60-90-008"/>
    <s v="3-1-45-12"/>
    <n v="0"/>
    <n v="0"/>
    <x v="1517"/>
    <d v="1999-06-08T00:00:00"/>
    <x v="0"/>
  </r>
  <r>
    <n v="241"/>
    <s v="9.1 ELEMENTOS MUSICALES"/>
    <n v="1748"/>
    <s v="CASSETE BETMAX Y VH GRABADOS"/>
    <n v="4796"/>
    <s v="USADO"/>
    <m/>
    <s v="CASSETE VHS EN FORMATO DIGITAL"/>
    <s v=" CON GRABACIONES"/>
    <n v="7807"/>
    <m/>
    <s v="DE"/>
    <n v="520000"/>
    <n v="520000"/>
    <s v="1-9-60-90-008"/>
    <s v="3-1-45-12"/>
    <n v="0"/>
    <n v="0"/>
    <x v="1517"/>
    <d v="1999-06-08T00:00:00"/>
    <x v="0"/>
  </r>
  <r>
    <n v="241"/>
    <s v="9.1 ELEMENTOS MUSICALES"/>
    <n v="1748"/>
    <s v="CASSETE BETMAX Y VH GRABADOS"/>
    <n v="4797"/>
    <s v="USADO"/>
    <m/>
    <s v="CASSETE VHS EN FORMATO DIGITAL"/>
    <s v=" CON GRABACIONES"/>
    <n v="7808"/>
    <m/>
    <s v="DE"/>
    <n v="520000"/>
    <n v="520000"/>
    <s v="1-9-60-90-008"/>
    <s v="3-1-45-12"/>
    <n v="0"/>
    <n v="0"/>
    <x v="1517"/>
    <d v="1999-06-08T00:00:00"/>
    <x v="0"/>
  </r>
  <r>
    <n v="241"/>
    <s v="9.1 ELEMENTOS MUSICALES"/>
    <n v="1748"/>
    <s v="CASSETE BETMAX Y VH GRABADOS"/>
    <n v="4798"/>
    <s v="USADO"/>
    <m/>
    <s v="CASSETE VHS EN FORMATO DIGITAL"/>
    <s v=" CON GRABACIONES"/>
    <n v="7809"/>
    <m/>
    <s v="DE"/>
    <n v="520000"/>
    <n v="520000"/>
    <s v="1-9-60-90-008"/>
    <s v="3-1-45-12"/>
    <n v="0"/>
    <n v="0"/>
    <x v="1517"/>
    <d v="1999-06-08T00:00:00"/>
    <x v="0"/>
  </r>
  <r>
    <n v="241"/>
    <s v="9.1 ELEMENTOS MUSICALES"/>
    <n v="1748"/>
    <s v="CASSETE BETMAX Y VH GRABADOS"/>
    <n v="4799"/>
    <s v="USADO"/>
    <m/>
    <s v="CASSETE VHS EN FORMATO DIGITAL"/>
    <s v=" CON GRABACIONES"/>
    <n v="7810"/>
    <m/>
    <s v="DE"/>
    <n v="520000"/>
    <n v="520000"/>
    <s v="1-9-60-90-008"/>
    <s v="3-1-45-12"/>
    <n v="0"/>
    <n v="0"/>
    <x v="1517"/>
    <d v="1999-06-08T00:00:00"/>
    <x v="0"/>
  </r>
  <r>
    <n v="241"/>
    <s v="9.1 ELEMENTOS MUSICALES"/>
    <n v="1748"/>
    <s v="CASSETE BETMAX Y VH GRABADOS"/>
    <n v="4800"/>
    <s v="USADO"/>
    <m/>
    <s v="CASSETE VHS EN FORMATO DIGITAL"/>
    <s v=" CON GRABACIONES"/>
    <n v="7811"/>
    <m/>
    <s v="DE"/>
    <n v="520000"/>
    <n v="520000"/>
    <s v="1-9-60-90-008"/>
    <s v="3-1-45-12"/>
    <n v="0"/>
    <n v="0"/>
    <x v="1517"/>
    <d v="1999-06-08T00:00:00"/>
    <x v="0"/>
  </r>
  <r>
    <n v="241"/>
    <s v="9.1 ELEMENTOS MUSICALES"/>
    <n v="1748"/>
    <s v="CASSETE BETMAX Y VH GRABADOS"/>
    <n v="4801"/>
    <s v="USADO"/>
    <m/>
    <s v="CASSETE VHS EN FORMATO DIGITAL"/>
    <s v=" CON GRABACIONES"/>
    <n v="7812"/>
    <m/>
    <s v="DE"/>
    <n v="520000"/>
    <n v="520000"/>
    <s v="1-9-60-90-008"/>
    <s v="3-1-45-12"/>
    <n v="0"/>
    <n v="0"/>
    <x v="1517"/>
    <d v="1999-06-08T00:00:00"/>
    <x v="0"/>
  </r>
  <r>
    <n v="241"/>
    <s v="9.1 ELEMENTOS MUSICALES"/>
    <n v="1748"/>
    <s v="CASSETE BETMAX Y VH GRABADOS"/>
    <n v="4802"/>
    <s v="USADO"/>
    <m/>
    <s v="CASSETE VHS EN FORMATO DIGITAL"/>
    <s v=" CON GRABACIONES"/>
    <n v="7813"/>
    <m/>
    <s v="DE"/>
    <n v="520000"/>
    <n v="520000"/>
    <s v="1-9-60-90-008"/>
    <s v="3-1-45-12"/>
    <n v="0"/>
    <n v="0"/>
    <x v="1517"/>
    <d v="1999-06-08T00:00:00"/>
    <x v="0"/>
  </r>
  <r>
    <n v="241"/>
    <s v="9.1 ELEMENTOS MUSICALES"/>
    <n v="1748"/>
    <s v="CASSETE BETMAX Y VH GRABADOS"/>
    <n v="4803"/>
    <s v="USADO"/>
    <m/>
    <s v="CASSETE VHS EN FORMATO DIGITAL"/>
    <s v=" CON GRABACIONES"/>
    <n v="7814"/>
    <m/>
    <s v="DE"/>
    <n v="520000"/>
    <n v="520000"/>
    <s v="1-9-60-90-008"/>
    <s v="3-1-45-12"/>
    <n v="0"/>
    <n v="0"/>
    <x v="1517"/>
    <d v="1999-06-08T00:00:00"/>
    <x v="0"/>
  </r>
  <r>
    <n v="241"/>
    <s v="9.1 ELEMENTOS MUSICALES"/>
    <n v="1748"/>
    <s v="CASSETE BETMAX Y VH GRABADOS"/>
    <n v="4804"/>
    <s v="USADO"/>
    <m/>
    <s v="CASSETE VHS EN FORMATO DIGITAL"/>
    <s v=" CON GRABACIONES"/>
    <n v="7815"/>
    <m/>
    <s v="DE"/>
    <n v="520000"/>
    <n v="520000"/>
    <s v="1-9-60-90-008"/>
    <s v="3-1-45-12"/>
    <n v="0"/>
    <n v="0"/>
    <x v="1517"/>
    <d v="1999-06-08T00:00:00"/>
    <x v="0"/>
  </r>
  <r>
    <n v="222"/>
    <s v="3.1 MUEBLES Y ENSERES"/>
    <n v="1146"/>
    <s v="LIBRO"/>
    <n v="4805"/>
    <s v="INSERVIBLE"/>
    <m/>
    <s v="DICCIONARIO DE LA LENGUA ESPAÐ"/>
    <s v="OLA REAL ACADEMIA"/>
    <n v="7816"/>
    <m/>
    <s v="DE"/>
    <n v="276500"/>
    <n v="276500"/>
    <s v="1-9-60-07"/>
    <s v="3-1-45-12"/>
    <n v="0"/>
    <n v="0"/>
    <x v="1518"/>
    <d v="1999-06-21T00:00:00"/>
    <x v="1"/>
  </r>
  <r>
    <n v="241"/>
    <s v="9.1 ELEMENTOS MUSICALES"/>
    <n v="1601"/>
    <s v="CINTA DE AUDIO"/>
    <n v="4806"/>
    <s v="USADO"/>
    <m/>
    <s v="CINTA AUDIO DE 2 GRAB FIJACIË"/>
    <s v="N CORRIDOS (2)"/>
    <n v="7817"/>
    <m/>
    <s v="DE"/>
    <n v="36655"/>
    <n v="36655"/>
    <s v="1-9-60-90-006"/>
    <s v="3-1-45-12"/>
    <n v="0"/>
    <n v="0"/>
    <x v="1519"/>
    <d v="1999-06-30T00:00:00"/>
    <x v="0"/>
  </r>
  <r>
    <n v="237"/>
    <s v="4.3 LICENCIAS"/>
    <n v="1421"/>
    <s v="LICENCIAS DE SOFTWARE"/>
    <n v="4807"/>
    <s v="INSERVIBLE"/>
    <m/>
    <s v="LICENCIA WINDOWS 98"/>
    <m/>
    <n v="7825"/>
    <m/>
    <s v="DE"/>
    <n v="405742"/>
    <n v="405742"/>
    <s v="1-9-70-07"/>
    <s v="3-1-45-07"/>
    <n v="405742"/>
    <n v="0"/>
    <x v="1520"/>
    <d v="1999-08-24T00:00:00"/>
    <x v="5"/>
  </r>
  <r>
    <n v="237"/>
    <s v="4.3 LICENCIAS"/>
    <n v="1421"/>
    <s v="LICENCIAS DE SOFTWARE"/>
    <n v="4808"/>
    <s v="INSERVIBLE"/>
    <m/>
    <s v="LICENCIA WINDOWS 98"/>
    <m/>
    <n v="7828"/>
    <m/>
    <s v="DE"/>
    <n v="405742"/>
    <n v="405742"/>
    <s v="1-9-70-07"/>
    <s v="3-1-45-07"/>
    <n v="405742"/>
    <n v="0"/>
    <x v="1520"/>
    <d v="1999-08-24T00:00:00"/>
    <x v="5"/>
  </r>
  <r>
    <n v="237"/>
    <s v="4.3 LICENCIAS"/>
    <n v="1421"/>
    <s v="LICENCIAS DE SOFTWARE"/>
    <n v="4809"/>
    <s v="REGULAR"/>
    <m/>
    <s v="LICENCIA MICROSOFT OFFICE 97"/>
    <m/>
    <n v="7831"/>
    <m/>
    <s v="DE"/>
    <n v="929094.97"/>
    <n v="929094.97"/>
    <s v="1-9-70-07"/>
    <s v="3-1-45-07"/>
    <n v="929094.97"/>
    <n v="0"/>
    <x v="1521"/>
    <d v="1999-08-24T00:00:00"/>
    <x v="5"/>
  </r>
  <r>
    <n v="237"/>
    <s v="4.3 LICENCIAS"/>
    <n v="1421"/>
    <s v="LICENCIAS DE SOFTWARE"/>
    <n v="4810"/>
    <s v="USADO"/>
    <m/>
    <s v="LICENCIA MICROSOFT OFFICE 97"/>
    <m/>
    <n v="7832"/>
    <m/>
    <s v="DE"/>
    <n v="929094.97"/>
    <n v="929094.97"/>
    <s v="1-9-70-07"/>
    <s v="3-1-45-07"/>
    <n v="929094.97"/>
    <n v="0"/>
    <x v="1521"/>
    <d v="1999-08-24T00:00:00"/>
    <x v="5"/>
  </r>
  <r>
    <n v="237"/>
    <s v="4.3 LICENCIAS"/>
    <n v="1421"/>
    <s v="LICENCIAS DE SOFTWARE"/>
    <n v="4811"/>
    <s v="USADO"/>
    <m/>
    <s v="LICENCIA MICROSOFT OFFICE 97"/>
    <m/>
    <n v="7833"/>
    <m/>
    <s v="DE"/>
    <n v="929094.97"/>
    <n v="929094.97"/>
    <s v="1-9-70-07"/>
    <s v="3-1-45-07"/>
    <n v="929094.97"/>
    <n v="0"/>
    <x v="1521"/>
    <d v="1999-08-24T00:00:00"/>
    <x v="5"/>
  </r>
  <r>
    <n v="237"/>
    <s v="4.3 LICENCIAS"/>
    <n v="1421"/>
    <s v="LICENCIAS DE SOFTWARE"/>
    <n v="4812"/>
    <s v="INSERVIBLE"/>
    <m/>
    <s v="LICENCIA MICROSOFT OFFICE 97"/>
    <m/>
    <n v="7834"/>
    <m/>
    <s v="DE"/>
    <n v="929094.97"/>
    <n v="929094.97"/>
    <s v="1-9-70-07"/>
    <s v="3-1-45-07"/>
    <n v="929094.97"/>
    <n v="0"/>
    <x v="1521"/>
    <d v="1999-08-24T00:00:00"/>
    <x v="5"/>
  </r>
  <r>
    <n v="224"/>
    <s v="4.1 EQUIPO DE COMUNICACION"/>
    <n v="1247"/>
    <s v="TELEFONO"/>
    <n v="4813"/>
    <s v="INSERVIBLE"/>
    <m/>
    <s v="TELEFONO MONEDERO DE PARED INT"/>
    <s v="ELSA"/>
    <n v="7853"/>
    <m/>
    <s v="DE"/>
    <n v="539400"/>
    <n v="539400"/>
    <s v="1-6-37-10-001"/>
    <s v="3-1-45-06"/>
    <n v="539400"/>
    <n v="0"/>
    <x v="1522"/>
    <d v="1999-09-02T00:00:00"/>
    <x v="3"/>
  </r>
  <r>
    <n v="237"/>
    <s v="4.3 LICENCIAS"/>
    <n v="1421"/>
    <s v="LICENCIAS DE SOFTWARE"/>
    <n v="4814"/>
    <s v="USADO"/>
    <m/>
    <s v="SISTEMA INTEGRADO DATA SIX.MOD"/>
    <s v="ULO CONTABILIDAD"/>
    <n v="7854"/>
    <m/>
    <s v="DE"/>
    <n v="1299127.29"/>
    <n v="1299127.29"/>
    <s v="1-9-70-07"/>
    <s v="3-1-45-07"/>
    <n v="1299127.29"/>
    <n v="0"/>
    <x v="1523"/>
    <d v="1999-09-23T00:00:00"/>
    <x v="5"/>
  </r>
  <r>
    <n v="237"/>
    <s v="4.3 LICENCIAS"/>
    <n v="1421"/>
    <s v="LICENCIAS DE SOFTWARE"/>
    <n v="4815"/>
    <s v="USADO"/>
    <m/>
    <s v="CONTROL DE PRESUPUESTO"/>
    <m/>
    <n v="7856"/>
    <m/>
    <s v="DE"/>
    <n v="3177689.99"/>
    <n v="3177689.99"/>
    <s v="1-9-70-07"/>
    <s v="3-1-45-07"/>
    <n v="3177689.99"/>
    <n v="0"/>
    <x v="1524"/>
    <d v="1999-09-23T00:00:00"/>
    <x v="5"/>
  </r>
  <r>
    <n v="241"/>
    <s v="9.1 ELEMENTOS MUSICALES"/>
    <n v="1599"/>
    <s v="CD"/>
    <n v="4816"/>
    <s v="USADO"/>
    <m/>
    <s v="CDS/SIS"/>
    <m/>
    <n v="7859"/>
    <m/>
    <s v="DE"/>
    <n v="97400"/>
    <n v="97400"/>
    <s v="1-9-10-01-018"/>
    <s v="3-1-45-12"/>
    <n v="0"/>
    <n v="0"/>
    <x v="1525"/>
    <d v="1999-09-23T00:00:00"/>
    <x v="0"/>
  </r>
  <r>
    <n v="241"/>
    <s v="9.1 ELEMENTOS MUSICALES"/>
    <n v="1599"/>
    <s v="CD"/>
    <n v="4817"/>
    <s v="USADO"/>
    <m/>
    <s v="DAT SONY PDP 65 MATRIZ C"/>
    <s v=" MEMORIAS MU."/>
    <n v="7860"/>
    <m/>
    <s v="DE"/>
    <n v="14570747.449999999"/>
    <n v="14570747.449999999"/>
    <s v="1-9-10-01-018"/>
    <s v="3-1-45-12"/>
    <n v="0"/>
    <n v="0"/>
    <x v="1526"/>
    <d v="1999-10-25T00:00:00"/>
    <x v="0"/>
  </r>
  <r>
    <n v="224"/>
    <s v="4.1 EQUIPO DE COMUNICACION"/>
    <n v="1247"/>
    <s v="TELEFONO"/>
    <n v="4818"/>
    <s v="USADO"/>
    <m/>
    <s v="TELEFONO PANASONIC KXT"/>
    <m/>
    <n v="7861"/>
    <m/>
    <s v="CC"/>
    <n v="195000"/>
    <n v="195000"/>
    <s v="5-1-11-15-003"/>
    <s v="5-1-11-14-004"/>
    <n v="0"/>
    <n v="0"/>
    <x v="1527"/>
    <d v="1999-11-05T00:00:00"/>
    <x v="3"/>
  </r>
  <r>
    <n v="241"/>
    <s v="9.1 ELEMENTOS MUSICALES"/>
    <n v="1599"/>
    <s v="CD"/>
    <n v="4819"/>
    <s v="USADO"/>
    <m/>
    <s v="CD MEMORIAS MUSICALES COLOMBIA"/>
    <s v="NAS VOL. 1"/>
    <n v="7862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20"/>
    <s v="USADO"/>
    <m/>
    <s v="CD MEMORIAS MUSICALES COLOMBIA"/>
    <s v="NAS VOL. 1"/>
    <n v="7863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21"/>
    <s v="USADO"/>
    <m/>
    <s v="CD MEMORIAS MUSICALES COLOMBIA"/>
    <s v="NAS VOL. 1"/>
    <n v="7864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22"/>
    <s v="USADO"/>
    <m/>
    <s v="CD MEMORIAS MUSICALES COLOMBIA"/>
    <s v="NAS VOL. 1"/>
    <n v="7865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23"/>
    <s v="USADO"/>
    <m/>
    <s v="CD MEMORIAS MUSICALES COLOMBIA"/>
    <s v="NAS VOL. 1"/>
    <n v="7866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24"/>
    <s v="USADO"/>
    <m/>
    <s v="CD MEMORIAS MUSICALES COLOMBIA"/>
    <s v="NAS VOL. 1"/>
    <n v="7867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25"/>
    <s v="USADO"/>
    <m/>
    <s v="CD MEMORIAS MUSICALES COLOMBIA"/>
    <s v="NAS VOL. 1"/>
    <n v="7868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26"/>
    <s v="USADO"/>
    <m/>
    <s v="CD MEMORIAS MUSICALES COLOMBIA"/>
    <s v="NAS VOL. 1"/>
    <n v="7869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27"/>
    <s v="USADO"/>
    <m/>
    <s v="CD MEMORIAS MUSICALES COLOMBIA"/>
    <s v="NAS VOL. 1"/>
    <n v="7870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28"/>
    <s v="USADO"/>
    <m/>
    <s v="CD MEMORIAS MUSICALES COLOMBIA"/>
    <s v="NAS VOL. 1"/>
    <n v="7871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29"/>
    <s v="USADO"/>
    <m/>
    <s v="CD MEMORIAS MUSICALES COLOMBIA"/>
    <s v="NAS VOL. 1"/>
    <n v="7872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30"/>
    <s v="USADO"/>
    <m/>
    <s v="CD MEMORIAS MUSICALES COLOMBIA"/>
    <s v="NAS VOL. 1"/>
    <n v="7873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31"/>
    <s v="USADO"/>
    <m/>
    <s v="CD MEMORIAS MUSICALES COLOMBIA"/>
    <s v="NAS VOL. 1"/>
    <n v="7874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32"/>
    <s v="USADO"/>
    <m/>
    <s v="CD MEMORIAS MUSICALES COLOMBIA"/>
    <s v="NAS VOL. 1"/>
    <n v="7875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33"/>
    <s v="USADO"/>
    <m/>
    <s v="CD MEMORIAS MUSICALES COLOMBIA"/>
    <s v="NAS VOL. 1"/>
    <n v="7876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34"/>
    <s v="USADO"/>
    <m/>
    <s v="CD MEMORIAS MUSICALES COLOMBIA"/>
    <s v="NAS VOL. 1"/>
    <n v="7877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35"/>
    <s v="USADO"/>
    <m/>
    <s v="CD MEMORIAS MUSICALES COLOMBIA"/>
    <s v="NAS VOL. 1"/>
    <n v="7879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36"/>
    <s v="USADO"/>
    <m/>
    <s v="CD MEMORIAS MUSICALES COLOMBIA"/>
    <s v="NAS VOL. 1"/>
    <n v="7880"/>
    <m/>
    <s v="DE"/>
    <n v="1840"/>
    <n v="1840"/>
    <s v="1-9-10-01-018"/>
    <s v="3-1-45-12"/>
    <n v="0"/>
    <n v="0"/>
    <x v="1528"/>
    <d v="1999-11-17T00:00:00"/>
    <x v="0"/>
  </r>
  <r>
    <n v="241"/>
    <s v="9.1 ELEMENTOS MUSICALES"/>
    <n v="1599"/>
    <s v="CD"/>
    <n v="4837"/>
    <s v="USADO"/>
    <m/>
    <s v="CD MEMORIAS MUSICALES COLOMBIA"/>
    <s v="NAS VOL. 1"/>
    <n v="7881"/>
    <m/>
    <s v="DE"/>
    <n v="1840"/>
    <n v="1840"/>
    <s v="1-9-10-01-018"/>
    <s v="3-1-45-12"/>
    <n v="0"/>
    <n v="0"/>
    <x v="1528"/>
    <d v="1999-11-17T00:00:00"/>
    <x v="0"/>
  </r>
  <r>
    <n v="237"/>
    <s v="4.3 LICENCIAS"/>
    <n v="1421"/>
    <s v="LICENCIAS DE SOFTWARE"/>
    <n v="4838"/>
    <s v="USADO"/>
    <m/>
    <s v="LICENCIA  MOLP MICROSOFT OFFIC"/>
    <s v="E 2000"/>
    <n v="7883"/>
    <m/>
    <s v="DE"/>
    <n v="370000"/>
    <n v="370000"/>
    <s v="1-9-70-07"/>
    <s v="3-1-45-07"/>
    <n v="370000"/>
    <n v="0"/>
    <x v="1529"/>
    <d v="1999-11-17T00:00:00"/>
    <x v="5"/>
  </r>
  <r>
    <n v="241"/>
    <s v="9.1 ELEMENTOS MUSICALES"/>
    <n v="1622"/>
    <s v="PARTITURAS"/>
    <n v="4839"/>
    <s v="USADO"/>
    <m/>
    <s v="A. SCRIBIAN-SINFONIA  NO. 2 EN"/>
    <s v=" DO MENOR OPUS 29"/>
    <n v="7884"/>
    <m/>
    <s v="DE"/>
    <n v="878022.49"/>
    <n v="878022.49"/>
    <s v="1-9-60-90-003"/>
    <s v="3-1-45-12"/>
    <n v="0"/>
    <n v="0"/>
    <x v="1530"/>
    <d v="1999-12-13T00:00:00"/>
    <x v="0"/>
  </r>
  <r>
    <n v="241"/>
    <s v="9.1 ELEMENTOS MUSICALES"/>
    <n v="1622"/>
    <s v="PARTITURAS"/>
    <n v="4840"/>
    <s v="USADO"/>
    <m/>
    <s v="G. BIZET-SUITE NO. 1 LA ARLESI"/>
    <s v="NA-SCORE Y PARTES"/>
    <n v="7885"/>
    <m/>
    <s v="DE"/>
    <n v="367525"/>
    <n v="367525"/>
    <s v="1-9-60-90-003"/>
    <s v="3-1-45-12"/>
    <n v="0"/>
    <n v="0"/>
    <x v="1531"/>
    <d v="1999-12-13T00:00:00"/>
    <x v="0"/>
  </r>
  <r>
    <n v="241"/>
    <s v="9.1 ELEMENTOS MUSICALES"/>
    <n v="1622"/>
    <s v="PARTITURAS"/>
    <n v="4841"/>
    <s v="USADO"/>
    <m/>
    <s v="G. BIZET-SUITE NO. 2-LA ARLESI"/>
    <s v="ANA-SCORE Y PARTES"/>
    <n v="7886"/>
    <m/>
    <s v="DE"/>
    <n v="367525"/>
    <n v="367525"/>
    <s v="1-9-60-90-003"/>
    <s v="3-1-45-12"/>
    <n v="0"/>
    <n v="0"/>
    <x v="1531"/>
    <d v="1999-12-13T00:00:00"/>
    <x v="0"/>
  </r>
  <r>
    <n v="241"/>
    <s v="9.1 ELEMENTOS MUSICALES"/>
    <n v="1622"/>
    <s v="PARTITURAS"/>
    <n v="4842"/>
    <s v="USADO"/>
    <m/>
    <s v="MOZART-REQUIEM-SCORE Y PARTES-"/>
    <s v="#┐NOMBRE?"/>
    <n v="7887"/>
    <m/>
    <s v="DE"/>
    <n v="1229490.3600000001"/>
    <n v="1229490.3600000001"/>
    <s v="1-9-60-90-003"/>
    <s v="3-1-45-12"/>
    <n v="0"/>
    <n v="0"/>
    <x v="1532"/>
    <d v="1999-12-13T00:00:00"/>
    <x v="0"/>
  </r>
  <r>
    <n v="222"/>
    <s v="3.1 MUEBLES Y ENSERES"/>
    <n v="1234"/>
    <s v="SOFA"/>
    <n v="4843"/>
    <s v="USADO"/>
    <m/>
    <s v="DIVAN EN TUBO REDONDO,TAPIZADO"/>
    <s v=",PARA EXAMEN/INYEC"/>
    <n v="7888"/>
    <m/>
    <s v="CC"/>
    <n v="142000"/>
    <n v="142000"/>
    <s v="5-1-11-15-002"/>
    <s v="5-1-11-14-003"/>
    <n v="0"/>
    <n v="0"/>
    <x v="1533"/>
    <d v="1999-12-16T00:00:00"/>
    <x v="6"/>
  </r>
  <r>
    <n v="222"/>
    <s v="3.1 MUEBLES Y ENSERES"/>
    <n v="1658"/>
    <s v="ESCALERILLA"/>
    <n v="4844"/>
    <s v="USADO"/>
    <m/>
    <s v="ESCALERILLA DE DOS PASOS ESTRU"/>
    <s v="CTURA TUBULAR METAL"/>
    <n v="7889"/>
    <m/>
    <s v="CC"/>
    <n v="44000"/>
    <n v="44000"/>
    <s v="5-1-11-15-002"/>
    <s v="5-1-11-14-003"/>
    <n v="0"/>
    <n v="0"/>
    <x v="1534"/>
    <d v="1999-12-16T00:00:00"/>
    <x v="6"/>
  </r>
  <r>
    <n v="219"/>
    <s v="1.6 HERRAMIENTAS Y ACCESORIOS"/>
    <n v="1018"/>
    <s v="BALANZA"/>
    <n v="4845"/>
    <s v="USADO"/>
    <m/>
    <s v="BALANZA DE PIE PARA ADULTOS TI"/>
    <s v="PO CONSULTORIO"/>
    <n v="7890"/>
    <m/>
    <s v="CC"/>
    <n v="28000"/>
    <n v="28000"/>
    <s v="5-1-11-15-009"/>
    <s v="5-1-11-14-001"/>
    <n v="0"/>
    <n v="0"/>
    <x v="1535"/>
    <d v="1999-12-16T00:00:00"/>
    <x v="1"/>
  </r>
  <r>
    <n v="222"/>
    <s v="3.1 MUEBLES Y ENSERES"/>
    <n v="1270"/>
    <s v="VITRINAS"/>
    <n v="4846"/>
    <s v="USADO"/>
    <m/>
    <s v="VITRINA PARA INSTRUMENTAL  SEN"/>
    <s v="CILLA  48X35X150 S"/>
    <n v="7891"/>
    <m/>
    <s v="CC"/>
    <n v="165000"/>
    <n v="165000"/>
    <s v="5-1-11-15-002"/>
    <s v="5-1-11-14-003"/>
    <n v="0"/>
    <n v="0"/>
    <x v="1536"/>
    <d v="1999-12-16T00:00:00"/>
    <x v="2"/>
  </r>
  <r>
    <n v="221"/>
    <s v="2.1. EQUIPO DE URGENCIAS"/>
    <n v="1690"/>
    <s v="EQUIPO"/>
    <n v="4847"/>
    <s v="INSERVIBLE"/>
    <m/>
    <s v="EQUIPO MEDICINAL VICTOR MEDPAK"/>
    <n v="5"/>
    <n v="7892"/>
    <m/>
    <s v="DE"/>
    <n v="469200"/>
    <n v="469200"/>
    <s v="1-6-37-08"/>
    <s v="3-1-45-06"/>
    <n v="469200"/>
    <n v="0"/>
    <x v="1537"/>
    <d v="1999-12-24T00:00:00"/>
    <x v="3"/>
  </r>
  <r>
    <n v="222"/>
    <s v="3.1 MUEBLES Y ENSERES"/>
    <n v="1176"/>
    <s v="MUEBLE"/>
    <n v="4848"/>
    <s v="USADO"/>
    <m/>
    <s v="MUEBLE MODULAR"/>
    <m/>
    <n v="7893"/>
    <m/>
    <s v="DE"/>
    <n v="1307585.1599999999"/>
    <n v="1307585.1599999999"/>
    <s v="1-6-65-01"/>
    <s v="3-1-45-06"/>
    <n v="1307585.1599999999"/>
    <n v="0"/>
    <x v="1538"/>
    <d v="1999-12-24T00:00:00"/>
    <x v="6"/>
  </r>
  <r>
    <n v="222"/>
    <s v="3.1 MUEBLES Y ENSERES"/>
    <n v="1176"/>
    <s v="MUEBLE"/>
    <n v="4849"/>
    <s v="USADO"/>
    <m/>
    <s v="MUEBLE MODULAR BRITANIA"/>
    <s v="mueble"/>
    <n v="7894"/>
    <m/>
    <s v="DE"/>
    <n v="1307585.1599999999"/>
    <n v="1307585.1599999999"/>
    <s v="1-6-65-01"/>
    <s v="3-1-45-06"/>
    <n v="1307585.1599999999"/>
    <n v="0"/>
    <x v="1538"/>
    <d v="1999-12-24T00:00:00"/>
    <x v="6"/>
  </r>
  <r>
    <n v="222"/>
    <s v="3.1 MUEBLES Y ENSERES"/>
    <n v="1176"/>
    <s v="MUEBLE"/>
    <n v="4850"/>
    <s v="USADO"/>
    <m/>
    <s v="MUEBLE MODULAR BRITANIA"/>
    <m/>
    <n v="7895"/>
    <m/>
    <s v="DE"/>
    <n v="1307585.17"/>
    <n v="1307585.17"/>
    <s v="1-6-65-01"/>
    <s v="3-1-45-06"/>
    <n v="1307585.17"/>
    <n v="0"/>
    <x v="1539"/>
    <d v="1999-12-24T00:00:00"/>
    <x v="6"/>
  </r>
  <r>
    <n v="224"/>
    <s v="4.1 EQUIPO DE COMUNICACION"/>
    <n v="1247"/>
    <s v="TELEFONO"/>
    <n v="4851"/>
    <s v="INSERVIBLE"/>
    <m/>
    <s v="TELEFONO PANASONIC KXT"/>
    <m/>
    <n v="7896"/>
    <s v="8GTA185403"/>
    <s v="CC"/>
    <n v="175000"/>
    <n v="175000"/>
    <s v="5-1-11-15-003"/>
    <s v="5-1-11-14-004"/>
    <n v="0"/>
    <n v="0"/>
    <x v="1540"/>
    <d v="2000-01-26T00:00:00"/>
    <x v="3"/>
  </r>
  <r>
    <n v="224"/>
    <s v="4.1 EQUIPO DE COMUNICACION"/>
    <n v="1247"/>
    <s v="TELEFONO"/>
    <n v="4852"/>
    <s v="USADO"/>
    <m/>
    <s v="TELEFONO PANASONIC"/>
    <m/>
    <n v="7897"/>
    <m/>
    <s v="CC"/>
    <n v="175000"/>
    <n v="175000"/>
    <s v="5-1-11-15-003"/>
    <s v="5-1-11-14-004"/>
    <n v="0"/>
    <n v="0"/>
    <x v="1540"/>
    <d v="2000-01-26T00:00:00"/>
    <x v="3"/>
  </r>
  <r>
    <n v="241"/>
    <s v="9.1 ELEMENTOS MUSICALES"/>
    <n v="1622"/>
    <s v="PARTITURAS"/>
    <n v="4853"/>
    <s v="USADO"/>
    <m/>
    <s v="A.SCRIBIAN-SINFONIA NO. 3-SCOR"/>
    <s v="E Y PARTES M. IMP."/>
    <n v="7898"/>
    <m/>
    <s v="DE"/>
    <n v="2161705.9700000002"/>
    <n v="2161705.9700000002"/>
    <s v="1-9-60-90-003"/>
    <s v="3-1-45-12"/>
    <n v="0"/>
    <n v="0"/>
    <x v="1541"/>
    <d v="2000-02-09T00:00:00"/>
    <x v="0"/>
  </r>
  <r>
    <n v="224"/>
    <s v="4.1 EQUIPO DE COMUNICACION"/>
    <n v="1247"/>
    <s v="TELEFONO"/>
    <n v="4854"/>
    <s v="INSERVIBLE"/>
    <m/>
    <s v="FAX PANASONIC KXFT 37"/>
    <m/>
    <n v="7899"/>
    <m/>
    <s v="DE"/>
    <n v="480000"/>
    <n v="480000"/>
    <s v="1-6-37-10-001"/>
    <s v="3-1-45-06"/>
    <n v="480000"/>
    <n v="0"/>
    <x v="1542"/>
    <d v="2000-02-14T00:00:00"/>
    <x v="3"/>
  </r>
  <r>
    <n v="241"/>
    <s v="9.1 ELEMENTOS MUSICALES"/>
    <n v="1622"/>
    <s v="PARTITURAS"/>
    <n v="4855"/>
    <s v="USADO"/>
    <m/>
    <s v="J.S.BACH-CONCIERTO PARA OBOE E"/>
    <s v="N SOL MENOR"/>
    <n v="7900"/>
    <m/>
    <s v="DE"/>
    <n v="225433"/>
    <n v="225433"/>
    <s v="1-9-60-90-003"/>
    <s v="3-1-45-12"/>
    <n v="0"/>
    <n v="0"/>
    <x v="1543"/>
    <d v="2000-02-16T00:00:00"/>
    <x v="0"/>
  </r>
  <r>
    <n v="241"/>
    <s v="9.1 ELEMENTOS MUSICALES"/>
    <n v="1622"/>
    <s v="PARTITURAS"/>
    <n v="4856"/>
    <s v="USADO"/>
    <m/>
    <s v="B.BARTOK-VIOLIN CONCERTO NO. 2"/>
    <s v="#┐NOMBRE?"/>
    <n v="7901"/>
    <m/>
    <s v="DE"/>
    <n v="9000"/>
    <n v="9000"/>
    <s v="1-9-60-90-003"/>
    <s v="3-1-45-12"/>
    <n v="0"/>
    <n v="0"/>
    <x v="1544"/>
    <d v="2000-02-18T00:00:00"/>
    <x v="0"/>
  </r>
  <r>
    <n v="241"/>
    <s v="9.1 ELEMENTOS MUSICALES"/>
    <n v="1622"/>
    <s v="PARTITURAS"/>
    <n v="4857"/>
    <s v="USADO"/>
    <m/>
    <s v="ATEHORTUA B.E.CONCIERTO OBOE Y"/>
    <s v=" ORQ/CUERDAS 2░ MOV.PARTE OBOE"/>
    <n v="7902"/>
    <m/>
    <s v="DE"/>
    <n v="7000"/>
    <n v="7000"/>
    <s v="1-9-60-90-003"/>
    <s v="3-1-45-12"/>
    <n v="0"/>
    <n v="0"/>
    <x v="898"/>
    <d v="2000-02-18T00:00:00"/>
    <x v="0"/>
  </r>
  <r>
    <n v="241"/>
    <s v="9.1 ELEMENTOS MUSICALES"/>
    <n v="1622"/>
    <s v="PARTITURAS"/>
    <n v="4858"/>
    <s v="USADO"/>
    <m/>
    <s v="BACH W.-KONZERT FUR VIOLIN-PAR"/>
    <s v="TE CLAVICEMBALO MANUSCRITA"/>
    <n v="7903"/>
    <m/>
    <s v="DE"/>
    <n v="72000"/>
    <n v="72000"/>
    <s v="1-9-60-90-003"/>
    <s v="3-1-45-12"/>
    <n v="0"/>
    <n v="0"/>
    <x v="1545"/>
    <d v="2000-02-18T00:00:00"/>
    <x v="0"/>
  </r>
  <r>
    <n v="241"/>
    <s v="9.1 ELEMENTOS MUSICALES"/>
    <n v="1622"/>
    <s v="PARTITURAS"/>
    <n v="4859"/>
    <s v="USADO"/>
    <m/>
    <s v="J.BRAHMS-DOBLE CONCIERTO PARA "/>
    <s v="VIOLIN Y V/CHELLO"/>
    <n v="7904"/>
    <m/>
    <s v="DE"/>
    <n v="393830"/>
    <n v="393830"/>
    <s v="1-9-60-90-003"/>
    <s v="3-1-45-12"/>
    <n v="0"/>
    <n v="0"/>
    <x v="1546"/>
    <d v="2000-03-03T00:00:00"/>
    <x v="0"/>
  </r>
  <r>
    <n v="241"/>
    <s v="9.1 ELEMENTOS MUSICALES"/>
    <n v="1622"/>
    <s v="PARTITURAS"/>
    <n v="4860"/>
    <s v="USADO"/>
    <m/>
    <s v="C.REINECKE-CONCIERTO PARA FLAU"/>
    <s v="TA EN RE MAYOR"/>
    <n v="7905"/>
    <m/>
    <s v="DE"/>
    <n v="430756"/>
    <n v="430756"/>
    <s v="1-9-60-90-003"/>
    <s v="3-1-45-12"/>
    <n v="0"/>
    <n v="0"/>
    <x v="1547"/>
    <d v="2000-03-03T00:00:00"/>
    <x v="0"/>
  </r>
  <r>
    <n v="222"/>
    <s v="3.1 MUEBLES Y ENSERES"/>
    <n v="1010"/>
    <s v="ARCHIVADOR (FIJO O RODANTE)"/>
    <n v="4861"/>
    <s v="USADO"/>
    <m/>
    <s v="ARCHIVO MOVIL DOBLE MECANICO 2"/>
    <s v="8 UDC"/>
    <n v="7907"/>
    <m/>
    <s v="DE"/>
    <n v="6496318.8499999996"/>
    <n v="6496318.8499999996"/>
    <s v="1-6-65-01"/>
    <s v="1-6-65-01"/>
    <n v="6496318.8499999996"/>
    <n v="6151272.8109647846"/>
    <x v="1548"/>
    <d v="2000-03-08T00:00:00"/>
    <x v="6"/>
  </r>
  <r>
    <n v="222"/>
    <s v="3.1 MUEBLES Y ENSERES"/>
    <n v="1010"/>
    <s v="ARCHIVADOR (FIJO O RODANTE)"/>
    <n v="4862"/>
    <s v="USADO"/>
    <m/>
    <s v="ARCHIVO MOVIL CUADRUPLE MECANI"/>
    <s v="CO 48 UDC"/>
    <n v="7908"/>
    <m/>
    <s v="DE"/>
    <n v="10177557.199999999"/>
    <n v="10177557.199999999"/>
    <s v="1-6-65-01"/>
    <s v="1-6-65-01"/>
    <n v="10177557.199999999"/>
    <n v="9636985.5501164142"/>
    <x v="1549"/>
    <d v="2000-03-08T00:00:00"/>
    <x v="6"/>
  </r>
  <r>
    <n v="222"/>
    <s v="3.1 MUEBLES Y ENSERES"/>
    <n v="1010"/>
    <s v="ARCHIVADOR (FIJO O RODANTE)"/>
    <n v="4863"/>
    <s v="USADO"/>
    <m/>
    <s v="ARCHIVO MOVIL  SENCILLO MANUAL"/>
    <s v=" 19 UDC"/>
    <n v="7909"/>
    <m/>
    <s v="DE"/>
    <n v="4448990.5"/>
    <n v="4448990.5"/>
    <s v="1-6-65-01"/>
    <s v="1-6-65-01"/>
    <n v="4448990.5"/>
    <n v="4212686.4353172285"/>
    <x v="1550"/>
    <d v="2000-03-08T00:00:00"/>
    <x v="6"/>
  </r>
  <r>
    <n v="222"/>
    <s v="3.1 MUEBLES Y ENSERES"/>
    <n v="1351"/>
    <s v="MODULO"/>
    <n v="4864"/>
    <s v="USADO"/>
    <m/>
    <s v="MODULOS FIJOS"/>
    <m/>
    <n v="7910"/>
    <m/>
    <s v="CC"/>
    <n v="218002.05"/>
    <n v="218002.05"/>
    <s v="5-1-11-15-002"/>
    <s v="5-1-11-14-003"/>
    <n v="0"/>
    <n v="0"/>
    <x v="1551"/>
    <d v="2000-03-08T00:00:00"/>
    <x v="1"/>
  </r>
  <r>
    <n v="222"/>
    <s v="3.1 MUEBLES Y ENSERES"/>
    <n v="1351"/>
    <s v="MODULO"/>
    <n v="4865"/>
    <s v="USADO"/>
    <m/>
    <s v="MODULOS FIJOS"/>
    <m/>
    <n v="7911"/>
    <m/>
    <s v="CC"/>
    <n v="218002.05"/>
    <n v="218002.05"/>
    <s v="5-1-11-15-002"/>
    <s v="5-1-11-14-003"/>
    <n v="0"/>
    <n v="0"/>
    <x v="1551"/>
    <d v="2000-03-08T00:00:00"/>
    <x v="1"/>
  </r>
  <r>
    <n v="222"/>
    <s v="3.1 MUEBLES Y ENSERES"/>
    <n v="1351"/>
    <s v="MODULO"/>
    <n v="4866"/>
    <s v="USADO"/>
    <m/>
    <s v="MODULOS FIJOS"/>
    <m/>
    <n v="7912"/>
    <m/>
    <s v="CC"/>
    <n v="218002.05"/>
    <n v="218002.05"/>
    <s v="5-1-11-15-002"/>
    <s v="5-1-11-14-003"/>
    <n v="0"/>
    <n v="0"/>
    <x v="1551"/>
    <d v="2000-03-08T00:00:00"/>
    <x v="1"/>
  </r>
  <r>
    <n v="222"/>
    <s v="3.1 MUEBLES Y ENSERES"/>
    <n v="1351"/>
    <s v="MODULO"/>
    <n v="4867"/>
    <s v="USADO"/>
    <m/>
    <s v="MODULOS FIJOS"/>
    <m/>
    <n v="7913"/>
    <m/>
    <s v="CC"/>
    <n v="218002.05"/>
    <n v="218002.05"/>
    <s v="5-1-11-15-002"/>
    <s v="5-1-11-14-003"/>
    <n v="0"/>
    <n v="0"/>
    <x v="1551"/>
    <d v="2000-03-08T00:00:00"/>
    <x v="1"/>
  </r>
  <r>
    <n v="222"/>
    <s v="3.1 MUEBLES Y ENSERES"/>
    <n v="1351"/>
    <s v="MODULO"/>
    <n v="4868"/>
    <s v="USADO"/>
    <m/>
    <s v="MODULOS FIJOS"/>
    <m/>
    <n v="7914"/>
    <m/>
    <s v="CC"/>
    <n v="218002.05"/>
    <n v="218002.05"/>
    <s v="5-1-11-15-002"/>
    <s v="5-1-11-14-003"/>
    <n v="0"/>
    <n v="0"/>
    <x v="1551"/>
    <d v="2000-03-08T00:00:00"/>
    <x v="1"/>
  </r>
  <r>
    <n v="222"/>
    <s v="3.1 MUEBLES Y ENSERES"/>
    <n v="1351"/>
    <s v="MODULO"/>
    <n v="4869"/>
    <s v="USADO"/>
    <m/>
    <s v="MODULOS FIJOS"/>
    <m/>
    <n v="7915"/>
    <m/>
    <s v="CC"/>
    <n v="218002.05"/>
    <n v="218002.05"/>
    <s v="5-1-11-15-002"/>
    <s v="5-1-11-14-003"/>
    <n v="0"/>
    <n v="0"/>
    <x v="1551"/>
    <d v="2000-03-08T00:00:00"/>
    <x v="1"/>
  </r>
  <r>
    <n v="222"/>
    <s v="3.1 MUEBLES Y ENSERES"/>
    <n v="1233"/>
    <s v="SILLA"/>
    <n v="4870"/>
    <s v="USADO"/>
    <m/>
    <s v="SILLA ISOSCELES FIJAS SIN BRAZ"/>
    <s v="OS TAPIZADAS"/>
    <n v="791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71"/>
    <s v="USADO"/>
    <m/>
    <s v="SILLA ISOSCELES FIJAS SIN BRAZ"/>
    <s v="OS TAPIZADAS"/>
    <n v="791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72"/>
    <s v="USADO"/>
    <m/>
    <s v="SILLA ISOSCELES FIJAS SIN BRAZ"/>
    <s v="OS TAPIZADAS"/>
    <n v="791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73"/>
    <s v="USADO"/>
    <m/>
    <s v="SILLA ISOSCELES FIJAS SIN BRAZ"/>
    <s v="OS TAPIZADAS"/>
    <n v="791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74"/>
    <s v="USADO"/>
    <m/>
    <s v="SILLA ISOSCELES FIJAS SIN BRAZ"/>
    <s v="OS TAPIZADAS"/>
    <n v="792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75"/>
    <s v="USADO"/>
    <m/>
    <s v="SILLA ISOSCELES FIJAS SIN BRAZ"/>
    <s v="OS TAPIZADAS"/>
    <n v="792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76"/>
    <s v="USADO"/>
    <m/>
    <s v="SILLA ISOSCELES FIJAS SIN BRAZ"/>
    <s v="OS TAPIZADAS"/>
    <n v="792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77"/>
    <s v="USADO"/>
    <m/>
    <s v="SILLA ISOSCELES FIJAS SIN BRAZ"/>
    <s v="OS TAPIZADAS"/>
    <n v="792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78"/>
    <s v="USADO"/>
    <m/>
    <s v="SILLA ISOSCELES FIJAS SIN BRAZ"/>
    <s v="OS TAPIZADAS"/>
    <n v="792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79"/>
    <s v="USADO"/>
    <m/>
    <s v="SILLA ISOSCELES FIJAS SIN BRAZ"/>
    <s v="OS TAPIZADAS"/>
    <n v="7925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80"/>
    <s v="USADO"/>
    <m/>
    <s v="SILLA ISOSCELES FIJAS SIN BRAZ"/>
    <s v="OS TAPIZADAS"/>
    <n v="792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81"/>
    <s v="USADO"/>
    <m/>
    <s v="SILLA ISOSCELES FIJAS SIN BRAZ"/>
    <s v="OS TAPIZADAS"/>
    <n v="792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82"/>
    <s v="USADO"/>
    <m/>
    <s v="SILLA ISOSCELES FIJAS SIN BRAZ"/>
    <s v="OS TAPIZADAS"/>
    <n v="792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83"/>
    <s v="USADO"/>
    <m/>
    <s v="SILLA ISOSCELES FIJAS SIN BRAZ"/>
    <s v="OS TAPIZADAS"/>
    <n v="792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84"/>
    <s v="USADO"/>
    <m/>
    <s v="SILLA ISOSCELES FIJAS SIN BRAZ"/>
    <s v="OS TAPIZADAS"/>
    <n v="793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85"/>
    <s v="USADO"/>
    <m/>
    <s v="SILLA ISOSCELES FIJAS SIN BRAZ"/>
    <s v="OS TAPIZADAS"/>
    <n v="793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86"/>
    <s v="USADO"/>
    <m/>
    <s v="SILLA ISOSCELES FIJAS SIN BRAZ"/>
    <s v="OS TAPIZADAS"/>
    <n v="793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87"/>
    <s v="USADO"/>
    <m/>
    <s v="SILLA ISOSCELES FIJAS SIN BRAZ"/>
    <s v="OS TAPIZADAS"/>
    <n v="793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88"/>
    <s v="USADO"/>
    <m/>
    <s v="SILLA ISOSCELES FIJAS SIN BRAZ"/>
    <s v="OS TAPIZADAS"/>
    <n v="793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89"/>
    <s v="USADO"/>
    <m/>
    <s v="SILLA ISOSCELES FIJAS SIN BRAZ"/>
    <s v="OS TAPIZADAS"/>
    <n v="7935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90"/>
    <s v="USADO"/>
    <m/>
    <s v="SILLA ISOSCELES FIJAS SIN BRAZ"/>
    <s v="OS TAPIZADAS"/>
    <n v="793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91"/>
    <s v="USADO"/>
    <m/>
    <s v="SILLA ISOSCELES FIJAS SIN BRAZ"/>
    <s v="OS TAPIZADAS"/>
    <n v="793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92"/>
    <s v="USADO"/>
    <m/>
    <s v="SILLA ISOSCELES FIJAS SIN BRAZ"/>
    <s v="OS TAPIZADAS"/>
    <n v="793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93"/>
    <s v="USADO"/>
    <m/>
    <s v="SILLA ISOSCELES FIJAS SIN BRAZ"/>
    <s v="OS TAPIZADAS"/>
    <n v="793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94"/>
    <s v="REGULAR"/>
    <m/>
    <s v="SILLA ISOSCELES FIJAS SIN BRAZ"/>
    <s v="OS TAPIZADAS"/>
    <n v="794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95"/>
    <s v="USADO"/>
    <m/>
    <s v="SILLA ISOSCELES FIJAS SIN BRAZ"/>
    <s v="OS TAPIZADAS"/>
    <n v="794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96"/>
    <s v="USADO"/>
    <m/>
    <s v="SILLA ISOSCELES FIJAS SIN BRAZ"/>
    <s v="OS TAPIZADAS"/>
    <n v="794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97"/>
    <s v="USADO"/>
    <m/>
    <s v="SILLA ISOSCELES FIJAS SIN BRAZ"/>
    <s v="OS TAPIZADAS"/>
    <n v="794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98"/>
    <s v="USADO"/>
    <m/>
    <s v="SILLA ISOSCELES FIJAS SIN BRAZ"/>
    <s v="OS TAPIZADAS"/>
    <n v="794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899"/>
    <s v="USADO"/>
    <m/>
    <s v="SILLA ISOSCELES FIJAS SIN BRAZ"/>
    <s v="OS TAPIZADAS"/>
    <n v="7945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00"/>
    <s v="USADO"/>
    <m/>
    <s v="SILLA ISOSCELES FIJAS SIN BRAZ"/>
    <s v="OS TAPIZADAS"/>
    <n v="794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01"/>
    <s v="USADO"/>
    <m/>
    <s v="SILLA ISOSCELES FIJAS SIN BRAZ"/>
    <s v="OS TAPIZADAS"/>
    <n v="794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02"/>
    <s v="USADO"/>
    <m/>
    <s v="SILLA ISOSCELES FIJAS SIN BRAZ"/>
    <s v="OS TAPIZADAS"/>
    <n v="794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03"/>
    <s v="USADO"/>
    <m/>
    <s v="SILLA ISOSCELES FIJAS SIN BRAZ"/>
    <s v="OS TAPIZADAS"/>
    <n v="794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04"/>
    <s v="USADO"/>
    <m/>
    <s v="SILLA ISOSCELES FIJAS SIN BRAZ"/>
    <s v="OS TAPIZADAS"/>
    <n v="795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05"/>
    <s v="USADO"/>
    <m/>
    <s v="SILLA ISOSCELES FIJAS SIN BRAZ"/>
    <s v="OS TAPIZADAS"/>
    <n v="795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06"/>
    <s v="USADO"/>
    <m/>
    <s v="SILLA ISOSCELES FIJAS SIN BRAZ"/>
    <s v="OS TAPIZADAS"/>
    <n v="795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07"/>
    <s v="USADO"/>
    <m/>
    <s v="SILLA ISOSCELES FIJAS SIN BRAZ"/>
    <s v="OS TAPIZADAS"/>
    <n v="795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08"/>
    <s v="USADO"/>
    <m/>
    <s v="SILLA ISOSCELES FIJAS SIN BRAZ"/>
    <s v="OS TAPIZADAS"/>
    <n v="795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09"/>
    <s v="USADO"/>
    <m/>
    <s v="SILLA ISOSCELES FIJAS SIN BRAZ"/>
    <s v="OS TAPIZADAS"/>
    <n v="7955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10"/>
    <s v="USADO"/>
    <m/>
    <s v="SILLA ISOSCELES FIJAS SIN BRAZ"/>
    <s v="OS TAPIZADAS"/>
    <n v="795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11"/>
    <s v="USADO"/>
    <m/>
    <s v="SILLA ISOSCELES FIJAS SIN BRAZ"/>
    <s v="OS TAPIZADAS"/>
    <n v="795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12"/>
    <s v="USADO"/>
    <m/>
    <s v="SILLA ISOSCELES FIJAS SIN BRAZ"/>
    <s v="OS TAPIZADAS"/>
    <n v="795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13"/>
    <s v="USADO"/>
    <m/>
    <s v="SILLA ISOSCELES FIJAS SIN BRAZ"/>
    <s v="OS TAPIZADAS"/>
    <n v="795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14"/>
    <s v="USADO"/>
    <m/>
    <s v="SILLA  ISOSCELES FIJAS SIN BRA"/>
    <s v="ZOS TAPIZADAS"/>
    <n v="796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15"/>
    <s v="USADO"/>
    <m/>
    <s v="SILLA ISOSCELES FIJAS SIN BRAZ"/>
    <s v="OS TAPIZADAS"/>
    <n v="796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16"/>
    <s v="USADO"/>
    <m/>
    <s v="SILLA ISOSCELES FIJAS SIN BRAZ"/>
    <s v="OS TAPIZADAS"/>
    <n v="796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17"/>
    <s v="USADO"/>
    <m/>
    <s v="SILLA ISOSCELES FIJAS SIN BRAZ"/>
    <s v="OS TAPIZADAS"/>
    <n v="796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18"/>
    <s v="USADO"/>
    <m/>
    <s v="SILLA ISOSCELES FIJAS SIN BRAZ"/>
    <s v="OS TAPIZADAS"/>
    <n v="796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19"/>
    <s v="USADO"/>
    <m/>
    <s v="SILLA ISOSCELES FIJAS SIN BRAZ"/>
    <s v="OS TAPIZADAS"/>
    <n v="7965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20"/>
    <s v="USADO"/>
    <m/>
    <s v="SILLA ISOSCELES FIJAS SIN BRAZ"/>
    <s v="OS TAPIZADAS"/>
    <n v="796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21"/>
    <s v="USADO"/>
    <m/>
    <s v="SILLA ISOSCELES FIJAS SIN BRAZ"/>
    <s v="OS TAPIZADAS"/>
    <n v="796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22"/>
    <s v="USADO"/>
    <m/>
    <s v="SILLA ISOSCELES FIJAS SIN BRAZ"/>
    <s v="OS TAPIZADAS"/>
    <n v="796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23"/>
    <s v="USADO"/>
    <m/>
    <s v="SILLA ISOSCELES FIJAS SIN BRAZ"/>
    <s v="OS TAPIZADAS"/>
    <n v="796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24"/>
    <s v="USADO"/>
    <m/>
    <s v="SILLA ISOSCELES FIJAS SIN BRAZ"/>
    <s v="OS TAPIZADAS"/>
    <n v="797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25"/>
    <s v="USADO"/>
    <m/>
    <s v="SILLA ISOSCELES FIJAS SIN BRAZ"/>
    <s v="OS TAPIZADAS"/>
    <n v="797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26"/>
    <s v="USADO"/>
    <m/>
    <s v="SILLA ISOSCELES FIJAS SIN BRAZ"/>
    <s v="OS TAPIZADAS"/>
    <n v="797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27"/>
    <s v="USADO"/>
    <m/>
    <s v="SILLA ISOSCELES FIJAS SIN BRAZ"/>
    <s v="OS TAPIZADAS"/>
    <n v="797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28"/>
    <s v="USADO"/>
    <m/>
    <s v="SILLA ISOSCELES FIJAS SIN BRAZ"/>
    <s v="OS TAPIZADAS"/>
    <n v="797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29"/>
    <s v="USADO"/>
    <m/>
    <s v="SILLA ISOSCELES FIJAS SIN BRAZ"/>
    <s v="OS TAPIZADAS"/>
    <n v="7975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30"/>
    <s v="USADO"/>
    <m/>
    <s v="SILLA ISOSCELES FIJAS SIN BRAZ"/>
    <s v="OS TAPIZADAS"/>
    <n v="797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31"/>
    <s v="USADO"/>
    <m/>
    <s v="SILLA ISOSCELES FIJAS SIN BRAZ"/>
    <s v="OS TAPIZADAS"/>
    <n v="797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32"/>
    <s v="USADO"/>
    <m/>
    <s v="SILLA ISOSCELES FIJAS SIN BRAZ"/>
    <s v="OS TAPIZADAS"/>
    <n v="797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33"/>
    <s v="USADO"/>
    <m/>
    <s v="SILLA ISOSCELES FIJAS SIN BRAZ"/>
    <s v="OS TAPIZADAS"/>
    <n v="797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34"/>
    <s v="USADO"/>
    <m/>
    <s v="SILLA ISOSCELES FIJAS SIN BRAZ"/>
    <s v="OS TAPIZADAS"/>
    <n v="798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35"/>
    <s v="USADO"/>
    <m/>
    <s v="SILLA ISOSCELES FIJAS SIN BRAZ"/>
    <s v="OS TAPIZADAS"/>
    <n v="798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36"/>
    <s v="USADO"/>
    <m/>
    <s v="SILLA ISOSCELES FIJAS SIN BRAZ"/>
    <s v="OS TAPIZADAS"/>
    <n v="798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37"/>
    <s v="USADO"/>
    <m/>
    <s v="SILLA ISOSCELES FIJAS SIN BRAZ"/>
    <s v="OS TAPIZADAS"/>
    <n v="798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38"/>
    <s v="USADO"/>
    <m/>
    <s v="SILLA ISOSCELES FIJAS SIN BRAZ"/>
    <s v="OS TAPIZADAS"/>
    <n v="798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39"/>
    <s v="USADO"/>
    <m/>
    <s v="SILLA ISOSCELES FIJAS SIN BRAZ"/>
    <s v="OS TAPIZADAS"/>
    <n v="7985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40"/>
    <s v="USADO"/>
    <m/>
    <s v="SILLA ISOSCELES FIJAS SIN BRAZ"/>
    <s v="OS TAPIZADAS"/>
    <n v="798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41"/>
    <s v="USADO"/>
    <m/>
    <s v="SILLA ISOSCELES FIJAS SIN BRAZ"/>
    <s v="OS TAPIZADAS"/>
    <n v="798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42"/>
    <s v="USADO"/>
    <m/>
    <s v="SILLA ISOSCELES FIJAS SIN BRAZ"/>
    <s v="OS TAPIZADAS"/>
    <n v="798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43"/>
    <s v="USADO"/>
    <m/>
    <s v="SILLA ISOSCELES FIJAS SIN BRAZ"/>
    <s v="OS TAPIZADAS"/>
    <n v="798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44"/>
    <s v="USADO"/>
    <m/>
    <s v="SILLA ISOSCELES FIJAS SIN BRAZ"/>
    <s v="OS TAPIZADAS"/>
    <n v="799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45"/>
    <s v="USADO"/>
    <m/>
    <s v="SILLA ISOSCELES FIJAS SIN BRAZ"/>
    <s v="OS TAPIZADAS"/>
    <n v="799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46"/>
    <s v="USADO"/>
    <m/>
    <s v="SILLA ISOSCELES FIJAS SIN BRAZ"/>
    <s v="OS TAPIZADAS"/>
    <n v="799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47"/>
    <s v="USADO"/>
    <m/>
    <s v="SILLA ISOSCELES FIJAS SIN BRAZ"/>
    <s v="OS TAPIZADAS"/>
    <n v="799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48"/>
    <s v="USADO"/>
    <m/>
    <s v="SILLA ISOSCELES FIJAS SIN BRAZ"/>
    <s v="OS TAPIZADAS"/>
    <n v="799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49"/>
    <s v="USADO"/>
    <m/>
    <s v="SILLA ISOSCELES FIJAS SIN BRAZ"/>
    <s v="OS TAPIZADAS"/>
    <n v="7995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50"/>
    <s v="USADO"/>
    <m/>
    <s v="SILLA ISOSCELES FIJAS SIN BRAZ"/>
    <s v="OS TAPIZADAS"/>
    <n v="799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51"/>
    <s v="USADO"/>
    <m/>
    <s v="SILLA ISOSCELES FIJAS SIN BRAZ"/>
    <s v="OS TAPIZADAS"/>
    <n v="799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52"/>
    <s v="USADO"/>
    <m/>
    <s v="SILLA ISOSCELES FIJAS SIN BRAZ"/>
    <s v="OS TAPIZADAS"/>
    <n v="799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53"/>
    <s v="USADO"/>
    <m/>
    <s v="SILLA ISOSCELES FIJAS SIN BRAZ"/>
    <s v="OS TAPIZADAS"/>
    <n v="799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54"/>
    <s v="USADO"/>
    <m/>
    <s v="SILLA ISOSCELES FIJAS SIN BRAZ"/>
    <s v="OS TAPIZADAS"/>
    <n v="800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55"/>
    <s v="USADO"/>
    <m/>
    <s v="SILLA ISOSCELES FIJAS SIN BRAZ"/>
    <s v="OS TAPIZADAS"/>
    <n v="800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56"/>
    <s v="USADO"/>
    <m/>
    <s v="SILLA ISOSCELES FIJAS SIN BRAZ"/>
    <s v="OS TAPIZADAS"/>
    <n v="800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57"/>
    <s v="USADO"/>
    <m/>
    <s v="SILLA ISOSCELES FIJAS SIN BRAZ"/>
    <s v="OS TAPIZADAS"/>
    <n v="800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58"/>
    <s v="USADO"/>
    <m/>
    <s v="SILLA ISOSCELES FIJAS SIN BRAZ"/>
    <s v="OS TAPIZADAS"/>
    <n v="800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59"/>
    <s v="USADO"/>
    <m/>
    <s v="SILLA ISOSCELES FIJAS SIN BRAZ"/>
    <s v="OS TAPIZADAS"/>
    <n v="8005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60"/>
    <s v="USADO"/>
    <m/>
    <s v="SILLA ISOSCELES FIJAS SIN BRAZ"/>
    <s v="OS TAPIZADAS"/>
    <n v="800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61"/>
    <s v="USADO"/>
    <m/>
    <s v="SILLA ISOSCELES FIJAS SIN BRAZ"/>
    <s v="OS TAPIZADAS"/>
    <n v="800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62"/>
    <s v="USADO"/>
    <m/>
    <s v="SILLA ISOSCELES FIJAS SIN BRAZ"/>
    <s v="OS TAPIZADAS"/>
    <n v="800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63"/>
    <s v="USADO"/>
    <m/>
    <s v="SILLA ISOSCELES FIJAS SIN BRAZ"/>
    <s v="OS TAPIZADAS"/>
    <n v="800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64"/>
    <s v="USADO"/>
    <m/>
    <s v="SILLA ISOSCELES FIJAS SIN BRAZ"/>
    <s v="OS TAPIZADAS"/>
    <n v="801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65"/>
    <s v="USADO"/>
    <m/>
    <s v="SILLA ISOSCELES FIJAS SIN BRAZ"/>
    <s v="OS TAPIZADAS"/>
    <n v="801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66"/>
    <s v="USADO"/>
    <m/>
    <s v="SILLA ISOSCELES FIJAS SIN BRAZ"/>
    <s v="OS TAPIZADAS"/>
    <n v="801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67"/>
    <s v="USADO"/>
    <m/>
    <s v="SILLA ISOSCELES FIJAS SIN BRAZ"/>
    <s v="OS TAPIZADAS"/>
    <n v="801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68"/>
    <s v="USADO"/>
    <m/>
    <s v="SILLA ISOSCELES FIJAS SIN BRAZ"/>
    <s v="OS TAPIZADAS"/>
    <n v="801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69"/>
    <s v="USADO"/>
    <m/>
    <s v="SILLA ISOSCELES FIJAS SIN BRAZ"/>
    <s v="OS TAPIZADAS"/>
    <n v="8015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70"/>
    <s v="USADO"/>
    <m/>
    <s v="SILLA ISOSCELES FIJAS SIN BRAZ"/>
    <s v="OS TAPIZADAS"/>
    <n v="801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71"/>
    <s v="USADO"/>
    <m/>
    <s v="SILLA ISOSCELES FIJAS SIN BRAZ"/>
    <s v="OS TAPIZADAS"/>
    <n v="801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72"/>
    <s v="USADO"/>
    <m/>
    <s v="SILLA  ISOSCELES FIJAS SIN BRA"/>
    <s v="ZOS TAPIZADAS"/>
    <n v="801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73"/>
    <s v="USADO"/>
    <m/>
    <s v="SILLA ISOSCELES FIJAS SIN BRAZ"/>
    <s v="OS TAPIZADAS"/>
    <n v="801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74"/>
    <s v="USADO"/>
    <m/>
    <s v="SILLA ISOSCELES FIJAS SIN BRAZ"/>
    <s v="OS TAPIZADAS"/>
    <n v="802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75"/>
    <s v="USADO"/>
    <m/>
    <s v="SILLA ISOSCELES FIJAS SIN BRAZ"/>
    <s v="OS TAPIZADAS"/>
    <n v="802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76"/>
    <s v="USADO"/>
    <m/>
    <s v="SILLA ISOSCELES FIJAS SIN BRAZ"/>
    <s v="OS TAPIZADAS"/>
    <n v="802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77"/>
    <s v="USADO"/>
    <m/>
    <s v="SILLA ISOSCELES FIJAS SIN BRAZ"/>
    <s v="OS TAPIZADAS"/>
    <n v="802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78"/>
    <s v="USADO"/>
    <m/>
    <s v="SILLA ISOSCELES FIJAS SIN BRAZ"/>
    <s v="OS TAPIZADAS"/>
    <n v="802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79"/>
    <s v="USADO"/>
    <m/>
    <s v="SILLA ISOSCELES FIJAS SIN BRAZ"/>
    <s v="OS TAPIZADAS"/>
    <n v="8025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80"/>
    <s v="USADO"/>
    <m/>
    <s v="SILLA ISOSCELES FIJAS SIN BRAZ"/>
    <s v="OS TAPIZADAS"/>
    <n v="8026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81"/>
    <s v="USADO"/>
    <m/>
    <s v="SILLA ISOSCELES FIJAS SIN BRAZ"/>
    <s v="OS TAPIZADAS"/>
    <n v="8027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82"/>
    <s v="USADO"/>
    <m/>
    <s v="SILLA ISOSCELES FIJAS SIN BRAZ"/>
    <s v="OS TAPIZADAS"/>
    <n v="8028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83"/>
    <s v="USADO"/>
    <m/>
    <s v="SILLA ISOSCELES FIJAS SIN BRAZ"/>
    <s v="OS TAPIZADAS"/>
    <n v="8029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84"/>
    <s v="USADO"/>
    <m/>
    <s v="SILLA ISOSCELES FIJAS SIN BRAZ"/>
    <s v="OS TAPIZADAS"/>
    <n v="8030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85"/>
    <s v="USADO"/>
    <m/>
    <s v="SILLA ISOSCELES FIJAS SIN BRAZ"/>
    <s v="OS TAPIZADAS"/>
    <n v="8031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86"/>
    <s v="USADO"/>
    <m/>
    <s v="SILLA ISOSCELES FIJAS SIN BRAZ"/>
    <s v="OS TAPIZADAS"/>
    <n v="8032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87"/>
    <s v="USADO"/>
    <m/>
    <s v="SILLA ISOSCELES FIJAS SIN BRAZ"/>
    <s v="OS TAPIZADAS"/>
    <n v="8033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88"/>
    <s v="USADO"/>
    <m/>
    <s v="SILLA ISOSCELES FIJAS SIN BRAZ"/>
    <s v="OS TAPIZADAS"/>
    <n v="8034"/>
    <m/>
    <s v="CC"/>
    <n v="103426.4"/>
    <n v="103426.4"/>
    <s v="5-1-11-15-002"/>
    <s v="5-1-11-14-003"/>
    <n v="0"/>
    <n v="0"/>
    <x v="1552"/>
    <d v="2000-03-08T00:00:00"/>
    <x v="6"/>
  </r>
  <r>
    <n v="222"/>
    <s v="3.1 MUEBLES Y ENSERES"/>
    <n v="1233"/>
    <s v="SILLA"/>
    <n v="4989"/>
    <s v="USADO"/>
    <m/>
    <s v="SILLA ISOSCELES FIJAS SIN BRAZ"/>
    <s v="OS TAPIZADAS"/>
    <n v="8035"/>
    <m/>
    <s v="CC"/>
    <n v="103426.4"/>
    <n v="103426.4"/>
    <s v="5-1-11-15-002"/>
    <s v="5-1-11-14-003"/>
    <n v="0"/>
    <n v="0"/>
    <x v="1552"/>
    <d v="2000-03-08T00:00:00"/>
    <x v="6"/>
  </r>
  <r>
    <n v="224"/>
    <s v="4.1 EQUIPO DE COMUNICACION"/>
    <n v="1220"/>
    <s v="GRABADORA"/>
    <n v="4990"/>
    <s v="USADO"/>
    <m/>
    <s v="GRABADORA REPRODUCTORA DAT SON"/>
    <s v="Y S/N 0502619"/>
    <n v="8042"/>
    <n v="502619"/>
    <s v="DE"/>
    <n v="2898750.72"/>
    <n v="2898750.72"/>
    <s v="1-6-70-01"/>
    <s v="1-6-70-01"/>
    <n v="2898750.72"/>
    <n v="2743087.3372134767"/>
    <x v="1553"/>
    <d v="2000-05-22T00:00:00"/>
    <x v="3"/>
  </r>
  <r>
    <n v="246"/>
    <s v="1.4.4. EQUIPO DE MUSICA"/>
    <n v="1707"/>
    <s v="SONIDO"/>
    <n v="4991"/>
    <s v="USADO"/>
    <m/>
    <s v="COMPACT DISC SONY MOD. CDP L3 "/>
    <s v="S/N 0800963"/>
    <n v="8043"/>
    <n v="800963"/>
    <s v="DE"/>
    <n v="1225691.6399999999"/>
    <n v="1225691.6399999999"/>
    <s v="1-6-70-01"/>
    <s v="3-1-45-06"/>
    <n v="1225691.6399999999"/>
    <n v="0"/>
    <x v="1554"/>
    <d v="2000-05-22T00:00:00"/>
    <x v="3"/>
  </r>
  <r>
    <n v="246"/>
    <s v="1.4.4. EQUIPO DE MUSICA"/>
    <n v="1707"/>
    <s v="SONIDO"/>
    <n v="4992"/>
    <s v="USADO"/>
    <m/>
    <s v="CONSOLA DE AUDIO SONY MOD. SRP"/>
    <s v=" V110 S/N 0100088"/>
    <n v="8044"/>
    <n v="100088"/>
    <s v="DE"/>
    <n v="4000891.75"/>
    <n v="4000891.75"/>
    <s v="1-6-70-01"/>
    <s v="1-6-70-01"/>
    <n v="4000891.75"/>
    <n v="3786043.2155362656"/>
    <x v="1555"/>
    <d v="2000-05-22T00:00:00"/>
    <x v="3"/>
  </r>
  <r>
    <n v="246"/>
    <s v="1.4.4. EQUIPO DE MUSICA"/>
    <n v="1707"/>
    <s v="SONIDO"/>
    <n v="4993"/>
    <s v="USADO"/>
    <m/>
    <s v="AMPLIFICADOR DE AUDIO SONY SRP"/>
    <s v=" P2070 S/N 0100223"/>
    <n v="8045"/>
    <n v="100223"/>
    <s v="DE"/>
    <n v="1581759.15"/>
    <n v="1581759.15"/>
    <s v="1-6-70-01"/>
    <s v="1-6-70-01"/>
    <n v="1581759.15"/>
    <n v="1496818.4276592615"/>
    <x v="1556"/>
    <d v="2000-05-22T00:00:00"/>
    <x v="3"/>
  </r>
  <r>
    <n v="246"/>
    <s v="1.4.4. EQUIPO DE MUSICA"/>
    <n v="1707"/>
    <s v="SONIDO"/>
    <n v="4994"/>
    <s v="USADO"/>
    <m/>
    <s v="PARLANTE PARA MONITOREO SONY S"/>
    <s v="MS S/N 0900105"/>
    <n v="8046"/>
    <n v="900105"/>
    <s v="DE"/>
    <n v="2394321.59"/>
    <n v="2394321.59"/>
    <s v="1-6-70-01"/>
    <s v="1-6-70-01"/>
    <n v="2394321.59"/>
    <n v="2265746.1331293215"/>
    <x v="1557"/>
    <d v="2000-05-22T00:00:00"/>
    <x v="3"/>
  </r>
  <r>
    <n v="246"/>
    <s v="1.4.4. EQUIPO DE MUSICA"/>
    <n v="1707"/>
    <s v="SONIDO"/>
    <n v="4995"/>
    <s v="USADO"/>
    <m/>
    <s v="PROCESADOR MULTIEFECTOS SONY D"/>
    <s v="PS-V77 S/N 0801448"/>
    <n v="8047"/>
    <m/>
    <s v="DE"/>
    <n v="2691044.72"/>
    <n v="2691044.72"/>
    <s v="1-6-70-01"/>
    <s v="1-6-70-01"/>
    <n v="2691044.72"/>
    <n v="2546535.1830278067"/>
    <x v="1558"/>
    <d v="2000-05-22T00:00:00"/>
    <x v="3"/>
  </r>
  <r>
    <n v="241"/>
    <s v="9.1 ELEMENTOS MUSICALES"/>
    <n v="1622"/>
    <s v="PARTITURAS"/>
    <n v="4996"/>
    <s v="USADO"/>
    <m/>
    <s v="LEON CARDONA-PASILLO Y BAMBUCO"/>
    <s v="#┐NOMBRE?"/>
    <n v="8053"/>
    <m/>
    <s v="DE"/>
    <n v="600000"/>
    <n v="600000"/>
    <s v="1-9-60-90-003"/>
    <s v="3-1-45-12"/>
    <n v="0"/>
    <n v="0"/>
    <x v="896"/>
    <d v="2000-06-23T00:00:00"/>
    <x v="0"/>
  </r>
  <r>
    <n v="241"/>
    <s v="9.1 ELEMENTOS MUSICALES"/>
    <n v="1622"/>
    <s v="PARTITURAS"/>
    <n v="4997"/>
    <s v="USADO"/>
    <m/>
    <s v="J.S.BACH-SUITE NO. 1 EN DO MAY"/>
    <s v="OR BWV 1066"/>
    <n v="8059"/>
    <m/>
    <s v="DE"/>
    <n v="274531"/>
    <n v="274531"/>
    <s v="1-9-60-90-003"/>
    <s v="3-1-45-12"/>
    <n v="0"/>
    <n v="0"/>
    <x v="1559"/>
    <d v="2000-06-29T00:00:00"/>
    <x v="0"/>
  </r>
  <r>
    <n v="241"/>
    <s v="9.1 ELEMENTOS MUSICALES"/>
    <n v="1622"/>
    <s v="PARTITURAS"/>
    <n v="4998"/>
    <s v="USADO"/>
    <m/>
    <s v="L.V.BEETHOVEEN-CONCIERTO NO.2 "/>
    <s v="PARA PIANO Y ORQ."/>
    <n v="8060"/>
    <m/>
    <s v="DE"/>
    <n v="350167"/>
    <n v="350167"/>
    <s v="1-9-60-90-003"/>
    <s v="3-1-45-12"/>
    <n v="0"/>
    <n v="0"/>
    <x v="1560"/>
    <d v="2000-07-04T00:00:00"/>
    <x v="0"/>
  </r>
  <r>
    <n v="222"/>
    <s v="3.1 MUEBLES Y ENSERES"/>
    <n v="1182"/>
    <s v="ORGANIZADOR DE LLAVES"/>
    <n v="4999"/>
    <s v="INSERVIBLE"/>
    <m/>
    <s v="ORDENADOR DE 100 LLAVES  36,5 "/>
    <s v="X 32 X 7,5 CMS"/>
    <n v="8062"/>
    <m/>
    <s v="CC"/>
    <n v="88250"/>
    <n v="88250"/>
    <s v="5-1-11-15-002"/>
    <s v="5-1-11-14-003"/>
    <n v="0"/>
    <n v="0"/>
    <x v="1561"/>
    <d v="2000-07-27T00:00:00"/>
    <x v="1"/>
  </r>
  <r>
    <n v="222"/>
    <s v="3.1 MUEBLES Y ENSERES"/>
    <n v="1130"/>
    <s v="GABINETE"/>
    <n v="5000"/>
    <s v="USADO"/>
    <m/>
    <s v="GABINETE EN MADERA PRACTIMAC P"/>
    <s v="M 200"/>
    <n v="8063"/>
    <m/>
    <s v="CC"/>
    <n v="109950"/>
    <n v="109950"/>
    <s v="5-1-11-15-002"/>
    <s v="5-1-11-14-003"/>
    <n v="0"/>
    <n v="0"/>
    <x v="1562"/>
    <d v="2000-07-31T00:00:00"/>
    <x v="1"/>
  </r>
  <r>
    <n v="222"/>
    <s v="3.1 MUEBLES Y ENSERES"/>
    <n v="1023"/>
    <s v="BANDERA"/>
    <n v="5001"/>
    <s v="INSERVIBLE"/>
    <m/>
    <s v="BANDERA PLEGABLE DE FORMA CUBI"/>
    <s v="CA 0.35 X 0.35 CMS"/>
    <n v="8067"/>
    <m/>
    <s v="CC"/>
    <n v="172500"/>
    <n v="172500"/>
    <s v="5-1-11-15-002"/>
    <s v="5-1-11-14-003"/>
    <n v="0"/>
    <n v="0"/>
    <x v="1563"/>
    <d v="2000-09-05T00:00:00"/>
    <x v="1"/>
  </r>
  <r>
    <n v="222"/>
    <s v="3.1 MUEBLES Y ENSERES"/>
    <n v="1023"/>
    <s v="BANDERA"/>
    <n v="5002"/>
    <s v="INSERVIBLE"/>
    <m/>
    <s v="BANDERA PLEGABLE DE FORMA CUBI"/>
    <s v="CA 0.35 X 0.35 CMS"/>
    <n v="8068"/>
    <m/>
    <s v="CC"/>
    <n v="172500"/>
    <n v="172500"/>
    <s v="5-1-11-15-002"/>
    <s v="5-1-11-14-003"/>
    <n v="0"/>
    <n v="0"/>
    <x v="1563"/>
    <d v="2000-09-05T00:00:00"/>
    <x v="1"/>
  </r>
  <r>
    <n v="222"/>
    <s v="3.1 MUEBLES Y ENSERES"/>
    <n v="1023"/>
    <s v="BANDERA"/>
    <n v="5003"/>
    <s v="INSERVIBLE"/>
    <m/>
    <s v="BANDERA PLEGABLE DE FORMA CUBI"/>
    <s v="CA 0.35 X 0.35 CMS"/>
    <n v="8069"/>
    <m/>
    <s v="CC"/>
    <n v="172500"/>
    <n v="172500"/>
    <s v="5-1-11-15-002"/>
    <s v="5-1-11-14-003"/>
    <n v="0"/>
    <n v="0"/>
    <x v="1563"/>
    <d v="2000-09-05T00:00:00"/>
    <x v="1"/>
  </r>
  <r>
    <n v="241"/>
    <s v="9.1 ELEMENTOS MUSICALES"/>
    <n v="1599"/>
    <s v="CD"/>
    <n v="5004"/>
    <s v="USADO"/>
    <m/>
    <s v="DAT CINTA MATRIZ CD MEMORIAS M"/>
    <s v="USICALES"/>
    <n v="8070"/>
    <m/>
    <s v="DE"/>
    <n v="10077142.6"/>
    <n v="10077142.6"/>
    <s v="1-9-10-01-018"/>
    <s v="3-1-45-12"/>
    <n v="0"/>
    <n v="0"/>
    <x v="1564"/>
    <d v="2000-10-09T00:00:00"/>
    <x v="0"/>
  </r>
  <r>
    <n v="241"/>
    <s v="9.1 ELEMENTOS MUSICALES"/>
    <n v="1599"/>
    <s v="CD"/>
    <n v="5005"/>
    <s v="NUEVO"/>
    <m/>
    <s v="CD CINTA MATRIZ  CANTEMOS VILL"/>
    <s v="ANCICOS CON LA FILARMONICA"/>
    <n v="8071"/>
    <m/>
    <s v="DE"/>
    <n v="10077142.6"/>
    <n v="10077142.6"/>
    <s v="1-9-10-01-018"/>
    <s v="3-1-45-12"/>
    <n v="0"/>
    <n v="0"/>
    <x v="1564"/>
    <d v="2000-10-09T00:00:00"/>
    <x v="0"/>
  </r>
  <r>
    <n v="244"/>
    <s v="1.4.3. VIENTO"/>
    <n v="1616"/>
    <s v="CORNO"/>
    <n v="5006"/>
    <s v="USADO"/>
    <m/>
    <s v="CORNO INGLES F. LOR╔E ROYAL  R"/>
    <s v="EF: IR + 3 NV 43"/>
    <n v="8072"/>
    <m/>
    <s v="DE"/>
    <n v="19088850"/>
    <n v="19088850"/>
    <s v="1-6-55-05"/>
    <s v="1-6-55-05"/>
    <n v="19088850"/>
    <n v="18033018.775572058"/>
    <x v="1565"/>
    <d v="2000-12-06T00:00:00"/>
    <x v="2"/>
  </r>
  <r>
    <n v="222"/>
    <s v="3.1 MUEBLES Y ENSERES"/>
    <n v="1010"/>
    <s v="ARCHIVADOR (FIJO O RODANTE)"/>
    <n v="5007"/>
    <s v="USADO"/>
    <m/>
    <s v="SISTEMA DE ARCHIVO RODANTE SEN"/>
    <s v="CILLO DE 6 CUERPOS"/>
    <n v="8073"/>
    <m/>
    <s v="DE"/>
    <n v="2530000"/>
    <n v="2530000"/>
    <s v="1-6-65-01"/>
    <s v="1-6-65-01"/>
    <n v="2530000"/>
    <n v="2389934.7793113911"/>
    <x v="1566"/>
    <d v="2000-12-12T00:00:00"/>
    <x v="6"/>
  </r>
  <r>
    <n v="243"/>
    <s v="1.4.2. PERCUSION"/>
    <n v="1630"/>
    <s v="TIMBAL"/>
    <n v="5008"/>
    <s v="USADO"/>
    <m/>
    <s v="TIMBALES LUDWIG REF 78195,7220"/>
    <s v="8,64216,58195,5228"/>
    <n v="8074"/>
    <m/>
    <s v="DE"/>
    <n v="159850000"/>
    <n v="159850000"/>
    <s v="1-6-55-05"/>
    <s v="1-6-55-05"/>
    <n v="159850000"/>
    <n v="150986981.61932251"/>
    <x v="1567"/>
    <d v="2000-12-22T00:00:00"/>
    <x v="2"/>
  </r>
  <r>
    <n v="244"/>
    <s v="1.4.3. VIENTO"/>
    <n v="1605"/>
    <s v="ESTUCHE"/>
    <n v="5009"/>
    <s v="USADO"/>
    <m/>
    <s v="ESTUCHES DUROS PARA  TIMBALES "/>
    <s v="JUEGO DE 5 UNDS."/>
    <n v="8075"/>
    <m/>
    <s v="DE"/>
    <n v="3582825"/>
    <n v="3582825"/>
    <s v="1-6-55-05"/>
    <s v="1-6-55-05"/>
    <n v="3582825"/>
    <n v="3384172.2391007137"/>
    <x v="1568"/>
    <d v="2000-12-22T00:00:00"/>
    <x v="1"/>
  </r>
  <r>
    <n v="222"/>
    <s v="3.1 MUEBLES Y ENSERES"/>
    <n v="1010"/>
    <s v="ARCHIVADOR (FIJO O RODANTE)"/>
    <n v="5010"/>
    <s v="USADO"/>
    <m/>
    <s v="ARCHIVO RODANTE DE 8,60 X 2.65"/>
    <s v=" X 2 MTS"/>
    <n v="8076"/>
    <m/>
    <s v="DE"/>
    <n v="11386352"/>
    <n v="11386352"/>
    <s v="1-6-65-01"/>
    <s v="1-6-65-01"/>
    <n v="11386352"/>
    <n v="10746472.326404925"/>
    <x v="1569"/>
    <d v="2001-03-20T00:00:00"/>
    <x v="6"/>
  </r>
  <r>
    <n v="241"/>
    <s v="9.1 ELEMENTOS MUSICALES"/>
    <n v="1599"/>
    <s v="CD"/>
    <n v="5011"/>
    <s v="USADO"/>
    <m/>
    <s v="CD COMMEMORACION 30 AÐOS OFB"/>
    <m/>
    <n v="8077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12"/>
    <s v="USADO"/>
    <m/>
    <s v="CD COMMEMORACION 30 AÐOS OFB"/>
    <m/>
    <n v="8078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13"/>
    <s v="USADO"/>
    <m/>
    <s v="CD COMMEMORACION 30 AÐOS OFB"/>
    <m/>
    <n v="8079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14"/>
    <s v="USADO"/>
    <m/>
    <s v="CD COMMEMORACION 30 AÐOS OFB"/>
    <m/>
    <n v="8080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15"/>
    <s v="USADO"/>
    <m/>
    <s v="CD COMMEMORACION 30 AÐOS OFB"/>
    <m/>
    <n v="8081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16"/>
    <s v="USADO"/>
    <m/>
    <s v="CD COMMEMORACION 30 AÐOS OFB"/>
    <m/>
    <n v="8082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17"/>
    <s v="USADO"/>
    <m/>
    <s v="CD COMMEMORACION 30 AÐOS OFB"/>
    <m/>
    <n v="8083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18"/>
    <s v="USADO"/>
    <m/>
    <s v="CD COMMEMORACION 30 AÐOS OFB"/>
    <m/>
    <n v="8084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19"/>
    <s v="USADO"/>
    <m/>
    <s v="CD COMMEMORACION 30 AÐOS OFB"/>
    <m/>
    <n v="8085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20"/>
    <s v="USADO"/>
    <m/>
    <s v="CD COMMEMORACION 30 AÐOS OFB"/>
    <m/>
    <n v="8086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21"/>
    <s v="USADO"/>
    <m/>
    <s v="CD COMMEMORACION 30 AÐOS OFB"/>
    <m/>
    <n v="8087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22"/>
    <s v="USADO"/>
    <m/>
    <s v="CD COMMEMORACION 30 AÐOS OFB"/>
    <m/>
    <n v="8088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23"/>
    <s v="USADO"/>
    <m/>
    <s v="CD COMMEMORACION 30 AÐOS OFB"/>
    <m/>
    <n v="8089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24"/>
    <s v="USADO"/>
    <m/>
    <s v="CD COMMEMORACION 30 AÐOS OFB"/>
    <m/>
    <n v="8090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25"/>
    <s v="USADO"/>
    <m/>
    <s v="CD COMMEMORACION 30 AÐOS OFB"/>
    <m/>
    <n v="8091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26"/>
    <s v="USADO"/>
    <m/>
    <s v="CD COMMEMORACION 30 AÐOS OFB"/>
    <m/>
    <n v="8092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27"/>
    <s v="USADO"/>
    <m/>
    <s v="CD COMMEMORACION 30 AÐOS OFB"/>
    <m/>
    <n v="8093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28"/>
    <s v="USADO"/>
    <m/>
    <s v="CD COMMEMORACION 30 AÐOS OFB"/>
    <m/>
    <n v="8094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29"/>
    <s v="USADO"/>
    <m/>
    <s v="CD COMMEMORACION 30 AÐOS OFB"/>
    <m/>
    <n v="8095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30"/>
    <s v="USADO"/>
    <m/>
    <s v="CD COMMEMORACION 30 AÐOS OFB"/>
    <m/>
    <n v="8096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31"/>
    <s v="USADO"/>
    <m/>
    <s v="CD COMMEMORACION 30 AÐOS OFB"/>
    <m/>
    <n v="8097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32"/>
    <s v="USADO"/>
    <m/>
    <s v="CD COMMEMORACION 30 AÐOS OFB"/>
    <m/>
    <n v="8098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33"/>
    <s v="USADO"/>
    <m/>
    <s v="CD COMMEMORACION 30 AÐOS OFB"/>
    <m/>
    <n v="8099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34"/>
    <s v="USADO"/>
    <m/>
    <s v="CD COMMEMORACION 30 AÐOS OFB"/>
    <m/>
    <n v="8100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35"/>
    <s v="USADO"/>
    <m/>
    <s v="CD COMMEMORACION 30 AÐOS OFB"/>
    <m/>
    <n v="8101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36"/>
    <s v="USADO"/>
    <m/>
    <s v="CD COMMEMORACION 30 AÐOS OFB"/>
    <m/>
    <n v="8102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37"/>
    <s v="USADO"/>
    <m/>
    <s v="CD COMMEMORACION 30 AÐOS OFB"/>
    <m/>
    <n v="8103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38"/>
    <s v="USADO"/>
    <m/>
    <s v="CD COMMEMORACION 30 AÐOS OFB"/>
    <m/>
    <n v="8104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39"/>
    <s v="USADO"/>
    <m/>
    <s v="CD COMMEMORACION 30 AÐOS OFB"/>
    <m/>
    <n v="8105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40"/>
    <s v="USADO"/>
    <m/>
    <s v="CD COMMEMORACION 30 AÐOS OFB"/>
    <m/>
    <n v="8106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41"/>
    <s v="USADO"/>
    <m/>
    <s v="CD COMMEMORACION 30 AÐOS OFB"/>
    <m/>
    <n v="8107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42"/>
    <s v="USADO"/>
    <m/>
    <s v="CD COMMEMORACION 30 AÐOS OFB"/>
    <m/>
    <n v="8108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43"/>
    <s v="USADO"/>
    <m/>
    <s v="CD COMMEMORACION 30 AÐOS OFB"/>
    <m/>
    <n v="8109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44"/>
    <s v="USADO"/>
    <m/>
    <s v="CD COMMEMORACION 30 AÐOS OFB"/>
    <m/>
    <n v="8110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45"/>
    <s v="USADO"/>
    <m/>
    <s v="CD COMMEMORACION 30 AÐOS OFB"/>
    <m/>
    <n v="8111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46"/>
    <s v="USADO"/>
    <m/>
    <s v="CD COMMEMORACION 30 AÐOS OFB"/>
    <m/>
    <n v="8112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47"/>
    <s v="USADO"/>
    <m/>
    <s v="CD COMMEMORACION 30 AÐOS OFB"/>
    <m/>
    <n v="8113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48"/>
    <s v="USADO"/>
    <m/>
    <s v="CD COMMEMORACION 30 AÐOS OFB"/>
    <m/>
    <n v="8114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49"/>
    <s v="USADO"/>
    <m/>
    <s v="CD COMMEMORACION 30 AÐOS OFB"/>
    <m/>
    <n v="8115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50"/>
    <s v="USADO"/>
    <m/>
    <s v="CD COMMEMORACION 30 AÐOS OFB"/>
    <m/>
    <n v="8116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51"/>
    <s v="NUEVO"/>
    <m/>
    <s v="CD COMMEMORACION 30 AÐOS OFB"/>
    <m/>
    <n v="8117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52"/>
    <s v="USADO"/>
    <m/>
    <s v="CD COMMEMORACION 30 AÐOS OFB"/>
    <m/>
    <n v="8118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53"/>
    <s v="USADO"/>
    <m/>
    <s v="CD COMMEMORACION 30 AÐOS OFB"/>
    <m/>
    <n v="8119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54"/>
    <s v="USADO"/>
    <m/>
    <s v="CD COMMEMORACION 30 AÐOS OFB"/>
    <m/>
    <n v="8120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55"/>
    <s v="USADO"/>
    <m/>
    <s v="CD COMMEMORACION 30 AÐOS OFB"/>
    <m/>
    <n v="8121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56"/>
    <s v="USADO"/>
    <m/>
    <s v="CD COMMEMORACION 30 AÐOS OFB"/>
    <m/>
    <n v="8122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57"/>
    <s v="USADO"/>
    <m/>
    <s v="CD COMMEMORACION 30 AÐOS OFB"/>
    <m/>
    <n v="8123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58"/>
    <s v="USADO"/>
    <m/>
    <s v="CD COMMEMORACION 30 AÐOS OFB"/>
    <m/>
    <n v="8124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59"/>
    <s v="USADO"/>
    <m/>
    <s v="CD COMMEMORACION 30 AÐOS OFB"/>
    <m/>
    <n v="8125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60"/>
    <s v="USADO"/>
    <m/>
    <s v="CD COMMEMORACION 30 AÐOS OFB"/>
    <m/>
    <n v="8126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61"/>
    <s v="USADO"/>
    <m/>
    <s v="CD COMMEMORACION 30 AÐOS OFB"/>
    <m/>
    <n v="8127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62"/>
    <s v="USADO"/>
    <m/>
    <s v="CD COMMEMORACION 30 AÐOS OFB"/>
    <m/>
    <n v="8128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63"/>
    <s v="USADO"/>
    <m/>
    <s v="CD COMMEMORACION 30 AÐOS OFB"/>
    <m/>
    <n v="8129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64"/>
    <s v="USADO"/>
    <m/>
    <s v="CD COMMEMORACION 30 AÐOS OFB"/>
    <m/>
    <n v="8130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65"/>
    <s v="USADO"/>
    <m/>
    <s v="CD COMMEMORACION 30 AÐOS OFB"/>
    <m/>
    <n v="8131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66"/>
    <s v="USADO"/>
    <m/>
    <s v="CD COMMEMORACION 30 AÐOS OFB"/>
    <m/>
    <n v="8132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67"/>
    <s v="USADO"/>
    <m/>
    <s v="CD COMMEMORACION 30 AÐOS OFB"/>
    <m/>
    <n v="8133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68"/>
    <s v="USADO"/>
    <m/>
    <s v="CD COMMEMORACION 30 AÐOS OFB"/>
    <m/>
    <n v="8134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69"/>
    <s v="USADO"/>
    <m/>
    <s v="CD COMMEMORACION 30 AÐOS OFB"/>
    <m/>
    <n v="8135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70"/>
    <s v="USADO"/>
    <m/>
    <s v="CD COMMEMORACION 30 AÐOS OFB"/>
    <m/>
    <n v="8136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71"/>
    <s v="USADO"/>
    <m/>
    <s v="CD COMMEMORACION 30 AÐOS OFB"/>
    <m/>
    <n v="8137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72"/>
    <s v="USADO"/>
    <m/>
    <s v="CD COMMEMORACION 30 AÐOS OFB"/>
    <m/>
    <n v="8138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73"/>
    <s v="USADO"/>
    <m/>
    <s v="CD COMMEMORACION 30 AÐOS OFB"/>
    <m/>
    <n v="8139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74"/>
    <s v="USADO"/>
    <m/>
    <s v="CD COMMEMORACION 30 AÐOS OFB"/>
    <m/>
    <n v="8140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75"/>
    <s v="USADO"/>
    <m/>
    <s v="CD COMMEMORACION 30 AÐOS OFB"/>
    <m/>
    <n v="8141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76"/>
    <s v="USADO"/>
    <m/>
    <s v="CD COMMEMORACION 30 AÐOS OFB"/>
    <m/>
    <n v="8142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77"/>
    <s v="USADO"/>
    <m/>
    <s v="CD COMMEMORACION 30 AÐOS OFB"/>
    <m/>
    <n v="8143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78"/>
    <s v="USADO"/>
    <m/>
    <s v="CD COMMEMORACION 30 AÐOS OFB"/>
    <m/>
    <n v="8144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79"/>
    <s v="USADO"/>
    <m/>
    <s v="CD COMMEMORACION 30 AÐOS OFB"/>
    <m/>
    <n v="8145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80"/>
    <s v="USADO"/>
    <m/>
    <s v="CD COMMEMORACION 30 AÐOS OFB"/>
    <m/>
    <n v="8146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81"/>
    <s v="USADO"/>
    <m/>
    <s v="CD COMMEMORACION 30 AÐOS OFB"/>
    <m/>
    <n v="8147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82"/>
    <s v="USADO"/>
    <m/>
    <s v="CD COMMEMORACION 30 AÐOS OFB"/>
    <m/>
    <n v="8148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83"/>
    <s v="USADO"/>
    <m/>
    <s v="CD COMMEMORACION 30 AÐOS OFB"/>
    <m/>
    <n v="8149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84"/>
    <s v="USADO"/>
    <m/>
    <s v="CD COMMEMORACION 30 AÐOS OFB"/>
    <m/>
    <n v="8150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85"/>
    <s v="USADO"/>
    <m/>
    <s v="CD COMMEMORACION 30 AÐOS OFB"/>
    <m/>
    <n v="8151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86"/>
    <s v="USADO"/>
    <m/>
    <s v="CD COMMEMORACION 30 AÐOS OFB"/>
    <m/>
    <n v="8152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87"/>
    <s v="USADO"/>
    <m/>
    <s v="CD COMMEMORACION 30 AÐOS OFB"/>
    <m/>
    <n v="8153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88"/>
    <s v="USADO"/>
    <m/>
    <s v="CD COMMEMORACION 30 AÐOS OFB"/>
    <m/>
    <n v="8154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89"/>
    <s v="USADO"/>
    <m/>
    <s v="CD COMMEMORACION 30 AÐOS OFB"/>
    <m/>
    <n v="8155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90"/>
    <s v="USADO"/>
    <m/>
    <s v="CD COMMEMORACION 30 AÐOS OFB"/>
    <m/>
    <n v="8156"/>
    <m/>
    <s v="DE"/>
    <n v="2409.3200000000002"/>
    <n v="2409.3200000000002"/>
    <s v="1-9-10-01-018"/>
    <s v="3-1-45-12"/>
    <n v="0"/>
    <n v="0"/>
    <x v="1570"/>
    <d v="2001-04-19T00:00:00"/>
    <x v="0"/>
  </r>
  <r>
    <n v="241"/>
    <s v="9.1 ELEMENTOS MUSICALES"/>
    <n v="1599"/>
    <s v="CD"/>
    <n v="5091"/>
    <s v="USADO"/>
    <m/>
    <s v="CD CANTEMOS VILLANCICOS CON LA"/>
    <s v=" FILARMONICA"/>
    <n v="8157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092"/>
    <s v="USADO"/>
    <m/>
    <s v="CD CANTEMOS VILLANCICOS CON LA"/>
    <s v=" FILARMONICA"/>
    <n v="8158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093"/>
    <s v="USADO"/>
    <m/>
    <s v="CD CANTEMOS VILLANCICOS CON LA"/>
    <s v=" FILARMONICA"/>
    <n v="8159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094"/>
    <s v="USADO"/>
    <m/>
    <s v="CD CANTEMOS VILLANCICOS CON LA"/>
    <s v=" FILARMONICA"/>
    <n v="8160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095"/>
    <s v="USADO"/>
    <m/>
    <s v="CD CANTEMOS VILLANCICOS CON LA"/>
    <s v=" FILARMONICA"/>
    <n v="8161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096"/>
    <s v="USADO"/>
    <m/>
    <s v="CD CANTEMOS VILLANCICOS CON LA"/>
    <s v=" FILARMONICA"/>
    <n v="8162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097"/>
    <s v="USADO"/>
    <m/>
    <s v="CD CANTEMOS VILLANCICOS CON LA"/>
    <s v=" FILARMONICA"/>
    <n v="8163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098"/>
    <s v="USADO"/>
    <m/>
    <s v="CD CANTEMOS VILLANCICOS CON LA"/>
    <s v=" FILARMONICA"/>
    <n v="8164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099"/>
    <s v="USADO"/>
    <m/>
    <s v="CD CANTEMOS VILLANCICOS CON LA"/>
    <s v=" FILARMONICA"/>
    <n v="8165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00"/>
    <s v="USADO"/>
    <m/>
    <s v="CD CANTEMOS VILLANCICOS CON LA"/>
    <s v=" FILARMONICA"/>
    <n v="8166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01"/>
    <s v="USADO"/>
    <m/>
    <s v="CD CANTEMOS VILLANCICOS CON LA"/>
    <s v=" FILARMONICA"/>
    <n v="8167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02"/>
    <s v="USADO"/>
    <m/>
    <s v="CD CANTEMOS VILLANCICOS CON LA"/>
    <s v=" FILARMONICA"/>
    <n v="8168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03"/>
    <s v="USADO"/>
    <m/>
    <s v="CD CANTEMOS VILLANCICOS CON LA"/>
    <s v=" FILARMONICA"/>
    <n v="8169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04"/>
    <s v="USADO"/>
    <m/>
    <s v="CD CANTEMOS VILLANCICOS CON LA"/>
    <s v=" FILARMONICA"/>
    <n v="8170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05"/>
    <s v="USADO"/>
    <m/>
    <s v="CD CANTEMOS VILLANCICOS CON LA"/>
    <s v=" FILARMONICA"/>
    <n v="8171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06"/>
    <s v="USADO"/>
    <m/>
    <s v="CD CANTEMOS VILLANCICOS CON LA"/>
    <s v=" FILARMONICA"/>
    <n v="8172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07"/>
    <s v="USADO"/>
    <m/>
    <s v="CD CANTEMOS VILLANCICOS CON LA"/>
    <s v=" FILARMONICA"/>
    <n v="8173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08"/>
    <s v="USADO"/>
    <m/>
    <s v="CD CANTEMOS VILLANCICOS CON LA"/>
    <s v=" FILARMONICA"/>
    <n v="8174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09"/>
    <s v="USADO"/>
    <m/>
    <s v="CD CANTEMOS VILLANCICOS CON LA"/>
    <s v=" FILARMONICA"/>
    <n v="8175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10"/>
    <s v="USADO"/>
    <m/>
    <s v="CD CANTEMOS VILLANCICOS CON LA"/>
    <s v=" FILARMONICA"/>
    <n v="8176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11"/>
    <s v="USADO"/>
    <m/>
    <s v="CD CANTEMOS VILLANCICOS CON LA"/>
    <s v=" FILARMONICA"/>
    <n v="8177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12"/>
    <s v="USADO"/>
    <m/>
    <s v="CD CANTEMOS VILLANCICOS CON LA"/>
    <s v=" FILARMONICA"/>
    <n v="8178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13"/>
    <s v="USADO"/>
    <m/>
    <s v="CD CANTEMOS VILLANCICOS CON LA"/>
    <s v=" FILARMONICA"/>
    <n v="8179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14"/>
    <s v="USADO"/>
    <m/>
    <s v="CD CANTEMOS VILLANCICOS CON LA"/>
    <s v=" FILARMONICA"/>
    <n v="8180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15"/>
    <s v="USADO"/>
    <m/>
    <s v="CD CANTEMOS VILLANCICOS CON LA"/>
    <s v=" FILARMONICA"/>
    <n v="8181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16"/>
    <s v="USADO"/>
    <m/>
    <s v="CD CANTEMOS VILLANCICOS CON LA"/>
    <s v=" FILARMONICA"/>
    <n v="8182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17"/>
    <s v="USADO"/>
    <m/>
    <s v="CD CANTEMOS VILLANCICOS CON LA"/>
    <s v=" FILARMONICA"/>
    <n v="8183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18"/>
    <s v="USADO"/>
    <m/>
    <s v="CD CANTEMOS VILLANCICOS CON LA"/>
    <s v=" FILARMONICA"/>
    <n v="8184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19"/>
    <s v="USADO"/>
    <m/>
    <s v="CD CANTEMOS VILLANCICOS CON LA"/>
    <s v=" FILARMONICA"/>
    <n v="8185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20"/>
    <s v="USADO"/>
    <m/>
    <s v="CD CANTEMOS VILLANCICOS CON LA"/>
    <s v=" FILARMONICA"/>
    <n v="8186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21"/>
    <s v="USADO"/>
    <m/>
    <s v="CD CANTEMOS VILLANCICOS CON LA"/>
    <s v=" FILARMONICA"/>
    <n v="8187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22"/>
    <s v="USADO"/>
    <m/>
    <s v="CD CANTEMOS VILLANCICOS CON LA"/>
    <s v=" FILARMONICA"/>
    <n v="8188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23"/>
    <s v="USADO"/>
    <m/>
    <s v="CD CANTEMOS VILLANCICOS CON LA"/>
    <s v=" FILARMONICA"/>
    <n v="8189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24"/>
    <s v="USADO"/>
    <m/>
    <s v="CD CANTEMOS VILLANCICOS CON LA"/>
    <s v=" FILARMONICA"/>
    <n v="8190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25"/>
    <s v="USADO"/>
    <m/>
    <s v="CD CANTEMOS VILLANCICOS CON LA"/>
    <s v=" FILARMONICA"/>
    <n v="8191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26"/>
    <s v="USADO"/>
    <m/>
    <s v="CD CANTEMOS VILLANCICOS CON LA"/>
    <s v=" FILARMONICA"/>
    <n v="8192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27"/>
    <s v="USADO"/>
    <m/>
    <s v="CD CANTEMOS VILLANCICOS CON LA"/>
    <s v=" FILARMONICA"/>
    <n v="8193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28"/>
    <s v="USADO"/>
    <m/>
    <s v="CD CANTEMOS VILLANCICOS CON LA"/>
    <s v=" FILARMONICA"/>
    <n v="8194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29"/>
    <s v="USADO"/>
    <m/>
    <s v="CD CANTEMOS VILLANCICOS CON LA"/>
    <s v=" FILARMONICA"/>
    <n v="8195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30"/>
    <s v="USADO"/>
    <m/>
    <s v="CD CANTEMOS VILLANCICOS CON LA"/>
    <s v=" FILARMONICA"/>
    <n v="8196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31"/>
    <s v="USADO"/>
    <m/>
    <s v="CD CANTEMOS VILLANCICOS CON LA"/>
    <s v=" FILARMONICA"/>
    <n v="8197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32"/>
    <s v="USADO"/>
    <m/>
    <s v="CD CANTEMOS VILLANCICOS CON LA"/>
    <s v=" FILARMONICA"/>
    <n v="8198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33"/>
    <s v="USADO"/>
    <m/>
    <s v="CD CANTEMOS VILLANCICOS CON LA"/>
    <s v=" FILARMONICA"/>
    <n v="8199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34"/>
    <s v="USADO"/>
    <m/>
    <s v="CD CANTEMOS VILLANCICOS CON LA"/>
    <s v=" FILARMONICA"/>
    <n v="8200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35"/>
    <s v="USADO"/>
    <m/>
    <s v="CD CANTEMOS VILLANCICOS CON LA"/>
    <s v=" FILARMONICA"/>
    <n v="8201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36"/>
    <s v="USADO"/>
    <m/>
    <s v="CD CANTEMOS VILLANCICOS CON LA"/>
    <s v=" FILARMONICA"/>
    <n v="8202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37"/>
    <s v="USADO"/>
    <m/>
    <s v="CD CANTEMOS VILLANCICOS CON LA"/>
    <s v=" FILARMONICA"/>
    <n v="8203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38"/>
    <s v="USADO"/>
    <m/>
    <s v="CD CANTEMOS VILLANCICOS CON LA"/>
    <s v=" FILARMONICA"/>
    <n v="8204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39"/>
    <s v="USADO"/>
    <m/>
    <s v="CD CANTEMOS VILLANCICOS CON LA"/>
    <s v=" FILARMONICA"/>
    <n v="8205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40"/>
    <s v="USADO"/>
    <m/>
    <s v="CD CANTEMOS VILLANCICOS CON LA"/>
    <s v=" FILARMONICA"/>
    <n v="8206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41"/>
    <s v="USADO"/>
    <m/>
    <s v="CD CANTEMOS VILLANCICOS CON LA"/>
    <s v=" FILARMONICA"/>
    <n v="8207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42"/>
    <s v="USADO"/>
    <m/>
    <s v="CD CANTEMOS VILLANCICOS CON LA"/>
    <s v=" FILARMONICA"/>
    <n v="8208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43"/>
    <s v="USADO"/>
    <m/>
    <s v="CD CANTEMOS VILLANCICOS CON LA"/>
    <s v=" FILARMONICA"/>
    <n v="8209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44"/>
    <s v="USADO"/>
    <m/>
    <s v="CD CANTEMOS VILLANCICOS CON LA"/>
    <s v=" FILARMONICA"/>
    <n v="8210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45"/>
    <s v="USADO"/>
    <m/>
    <s v="CD CANTEMOS VILLANCICOS CON LA"/>
    <s v=" FILARMONICA"/>
    <n v="8211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46"/>
    <s v="USADO"/>
    <m/>
    <s v="CD CANTEMOS VILLANCICOS CON LA"/>
    <s v=" FILARMONICA"/>
    <n v="8212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47"/>
    <s v="USADO"/>
    <m/>
    <s v="CD CANTEMOS VILLANCICOS CON LA"/>
    <s v=" FILARMONICA"/>
    <n v="8213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48"/>
    <s v="USADO"/>
    <m/>
    <s v="CD CANTEMOS VILLANCICOS CON LA"/>
    <s v=" FILARMONICA"/>
    <n v="8214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49"/>
    <s v="USADO"/>
    <m/>
    <s v="CD CANTEMOS VILLANCICOS CON LA"/>
    <s v=" FILARMONICA"/>
    <n v="8215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50"/>
    <s v="USADO"/>
    <m/>
    <s v="CD CANTEMOS VILLANCICOS CON LA"/>
    <s v=" FILARMONICA"/>
    <n v="8216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51"/>
    <s v="USADO"/>
    <m/>
    <s v="CD CANTEMOS VILLANCICOS CON LA"/>
    <s v=" FILARMONICA"/>
    <n v="8217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52"/>
    <s v="USADO"/>
    <m/>
    <s v="CD CANTEMOS VILLANCICOS CON LA"/>
    <s v=" FILARMONICA"/>
    <n v="8218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53"/>
    <s v="USADO"/>
    <m/>
    <s v="CD CANTEMOS VILLANCICOS CON LA"/>
    <s v=" FILARMONICA"/>
    <n v="8219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54"/>
    <s v="USADO"/>
    <m/>
    <s v="CD CANTEMOS VILLANCICOS CON LA"/>
    <s v=" FILARMONICA"/>
    <n v="8220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55"/>
    <s v="USADO"/>
    <m/>
    <s v="CD CANTEMOS VILLANCICOS CON LA"/>
    <s v=" FILARMONICA"/>
    <n v="8221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56"/>
    <s v="USADO"/>
    <m/>
    <s v="CD CANTEMOS VILLANCICOS CON LA"/>
    <s v=" FILARMONICA"/>
    <n v="8222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57"/>
    <s v="USADO"/>
    <m/>
    <s v="CD CANTEMOS VILLANCICOS CON LA"/>
    <s v=" FILARMONICA"/>
    <n v="8223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58"/>
    <s v="USADO"/>
    <m/>
    <s v="CD CANTEMOS VILLANCICOS CON LA"/>
    <s v=" FILARMONICA"/>
    <n v="8224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59"/>
    <s v="USADO"/>
    <m/>
    <s v="CD CANTEMOS VILLANCICOS CON LA"/>
    <s v=" FILARMONICA"/>
    <n v="8225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60"/>
    <s v="USADO"/>
    <m/>
    <s v="CD CANTEMOS VILLANCICOS CON LA"/>
    <s v=" FILARMONICA"/>
    <n v="8226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61"/>
    <s v="USADO"/>
    <m/>
    <s v="CD CANTEMOS VILLANCICOS CON LA"/>
    <s v=" FILARMONICA"/>
    <n v="8227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62"/>
    <s v="NUEVO"/>
    <m/>
    <s v="CD CANTEMOS VILLANCICOS CON LA"/>
    <s v=" FILARMONICA"/>
    <n v="8228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63"/>
    <s v="USADO"/>
    <m/>
    <s v="CD CANTEMOS VILLANCICOS CON LA"/>
    <s v=" FILARMONICA"/>
    <n v="8229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64"/>
    <s v="USADO"/>
    <m/>
    <s v="CD CANTEMOS VILLANCICOS CON LA"/>
    <s v=" FILARMONICA"/>
    <n v="8230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65"/>
    <s v="USADO"/>
    <m/>
    <s v="CD CANTEMOS VILLANCICOS CON LA"/>
    <s v=" FILARMONICA"/>
    <n v="8231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66"/>
    <s v="USADO"/>
    <m/>
    <s v="CD CANTEMOS VILLANCICOS CON LA"/>
    <s v=" FILARMONICA"/>
    <n v="8232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67"/>
    <s v="USADO"/>
    <m/>
    <s v="CD CANTEMOS VILLANCICOS CON LA"/>
    <s v=" FILARMONICA"/>
    <n v="8233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68"/>
    <s v="USADO"/>
    <m/>
    <s v="CD CANTEMOS VILLANCICOS CON LA"/>
    <s v=" FILARMONICA"/>
    <n v="8234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69"/>
    <s v="USADO"/>
    <m/>
    <s v="CD CANTEMOS VILLANCICOS CON LA"/>
    <s v=" FILARMONICA"/>
    <n v="8235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70"/>
    <s v="USADO"/>
    <m/>
    <s v="CD CANTEMOS VILLANCICOS CON LA"/>
    <s v=" FILARMONICA"/>
    <n v="8236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71"/>
    <s v="USADO"/>
    <m/>
    <s v="CD CANTEMOS VILLANCICOS CON LA"/>
    <s v=" FILARMONICA"/>
    <n v="8237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72"/>
    <s v="USADO"/>
    <m/>
    <s v="CD CANTEMOS VILLANCICOS CON LA"/>
    <s v=" FILARMONICA"/>
    <n v="8238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73"/>
    <s v="USADO"/>
    <m/>
    <s v="CD CANTEMOS VILLANCICOS CON LA"/>
    <s v=" FILARMONICA"/>
    <n v="8239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74"/>
    <s v="USADO"/>
    <m/>
    <s v="CD CANTEMOS VILLANCICOS CON LA"/>
    <s v=" FILARMONICA"/>
    <n v="8240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75"/>
    <s v="USADO"/>
    <m/>
    <s v="CD CANTEMOS VILLANCICOS CON LA"/>
    <s v=" FILARMONICA"/>
    <n v="8241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76"/>
    <s v="USADO"/>
    <m/>
    <s v="CD CANTEMOS VILLANCICOS CON LA"/>
    <s v=" FILARMONICA"/>
    <n v="8242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77"/>
    <s v="USADO"/>
    <m/>
    <s v="CD CANTEMOS VILLANCICOS CON LA"/>
    <s v=" FILARMONICA"/>
    <n v="8243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78"/>
    <s v="USADO"/>
    <m/>
    <s v="CD CANTEMOS VILLANCICOS CON LA"/>
    <s v=" FILARMONICA"/>
    <n v="8244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79"/>
    <s v="USADO"/>
    <m/>
    <s v="CD CANTEMOS VILLANCICOS CON LA"/>
    <s v=" FILARMONICA"/>
    <n v="8245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80"/>
    <s v="USADO"/>
    <m/>
    <s v="CD CANTEMOS VILLANCICOS CON LA"/>
    <s v=" FILARMONICA"/>
    <n v="8246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81"/>
    <s v="USADO"/>
    <m/>
    <s v="CD CANTEMOS VILLANCICOS CON LA"/>
    <s v=" FILARMONICA"/>
    <n v="8247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82"/>
    <s v="USADO"/>
    <m/>
    <s v="CD CANTEMOS VILLANCICOS CON LA"/>
    <s v=" FILARMONICA"/>
    <n v="8248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83"/>
    <s v="USADO"/>
    <m/>
    <s v="CD CANTEMOS VILLANCICOS CON LA"/>
    <s v=" FILARMONICA"/>
    <n v="8249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84"/>
    <s v="USADO"/>
    <m/>
    <s v="CD CANTEMOS VILLANCICOS CON LA"/>
    <s v=" FILARMONICA"/>
    <n v="8250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85"/>
    <s v="USADO"/>
    <m/>
    <s v="CD CANTEMOS VILLANCICOS CON LA"/>
    <s v=" FILARMONICA"/>
    <n v="8251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86"/>
    <s v="USADO"/>
    <m/>
    <s v="CD CANTEMOS VILLANCICOS CON LA"/>
    <s v=" FILARMONICA"/>
    <n v="8252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87"/>
    <s v="USADO"/>
    <m/>
    <s v="CD CANTEMOS VILLANCICOS CON LA"/>
    <s v=" FILARMONICA"/>
    <n v="8253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88"/>
    <s v="USADO"/>
    <m/>
    <s v="CD CANTEMOS VILLANCICOS CON LA"/>
    <s v=" FILARMONICA"/>
    <n v="8254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89"/>
    <s v="USADO"/>
    <m/>
    <s v="CD CANTEMOS VILLANCICOS CON LA"/>
    <s v=" FILARMONICA"/>
    <n v="8255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90"/>
    <s v="USADO"/>
    <m/>
    <s v="CD CANTEMOS VILLANCICOS CON LA"/>
    <s v=" FILARMONICA"/>
    <n v="8256"/>
    <m/>
    <s v="DE"/>
    <n v="2429.96"/>
    <n v="2429.96"/>
    <s v="1-9-10-01-018"/>
    <s v="3-1-45-12"/>
    <n v="0"/>
    <n v="0"/>
    <x v="1571"/>
    <d v="2001-04-19T00:00:00"/>
    <x v="0"/>
  </r>
  <r>
    <n v="241"/>
    <s v="9.1 ELEMENTOS MUSICALES"/>
    <n v="1599"/>
    <s v="CD"/>
    <n v="5191"/>
    <s v="USADO"/>
    <m/>
    <s v="CD MEMORIAS MUSICALES COLOMBIA"/>
    <s v="NAS VOL. I"/>
    <n v="825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192"/>
    <s v="USADO"/>
    <m/>
    <s v="CD MEMORIAS MUSICALES COLOMBIA"/>
    <s v="NAS VOL. I"/>
    <n v="825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193"/>
    <s v="USADO"/>
    <m/>
    <s v="CD MEMORIAS MUSICALES COLOMBIA"/>
    <s v="NAS VOL. I"/>
    <n v="825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194"/>
    <s v="USADO"/>
    <m/>
    <s v="CD MEMORIAS MUSICALES COLOMBIA"/>
    <s v="NAS VOL. I"/>
    <n v="826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195"/>
    <s v="USADO"/>
    <m/>
    <s v="CD MEMORIAS MUSICALES COLOMBIA"/>
    <s v="NAS VOL. I"/>
    <n v="826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196"/>
    <s v="USADO"/>
    <m/>
    <s v="CD MEMORIAS MUSICALES COLOMBIA"/>
    <s v="NAS VOL. I"/>
    <n v="826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197"/>
    <s v="USADO"/>
    <m/>
    <s v="CD MEMORIAS MUSICALES COLOMBIA"/>
    <s v="NAS VOL. I"/>
    <n v="826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198"/>
    <s v="USADO"/>
    <m/>
    <s v="CD MEMORIAS MUSICALES COLOMBIA"/>
    <s v="NAS VOL. I"/>
    <n v="826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199"/>
    <s v="USADO"/>
    <m/>
    <s v="CD MEMORIAS MUSICALES COLOMBIA"/>
    <s v="NAS VOL. I"/>
    <n v="826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00"/>
    <s v="USADO"/>
    <m/>
    <s v="CD MEMORIAS MUSICALES COLOMBIA"/>
    <s v="NAS VOL. I"/>
    <n v="826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01"/>
    <s v="USADO"/>
    <m/>
    <s v="CD MEMORIAS MUSICALES COLOMBIA"/>
    <s v="NAS VOL. I"/>
    <n v="826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02"/>
    <s v="USADO"/>
    <m/>
    <s v="CD MEMORIAS MUSICALES COLOMBIA"/>
    <s v="NAS VOL. I"/>
    <n v="826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03"/>
    <s v="USADO"/>
    <m/>
    <s v="CD MEMORIAS MUSICALES COLOMBIA"/>
    <s v="NAS VOL. I"/>
    <n v="826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04"/>
    <s v="USADO"/>
    <m/>
    <s v="CD MEMORIAS MUSICALES COLOMBIA"/>
    <s v="NAS VOL. I"/>
    <n v="827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05"/>
    <s v="USADO"/>
    <m/>
    <s v="CD MEMORIAS MUSICALES COLOMBIA"/>
    <s v="NAS VOL. I"/>
    <n v="827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06"/>
    <s v="USADO"/>
    <m/>
    <s v="CD MEMORIAS MUSICALES COLOMBIA"/>
    <s v="NAS VOL. I"/>
    <n v="827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07"/>
    <s v="USADO"/>
    <m/>
    <s v="CD MEMORIAS MUSICALES COLOMBIA"/>
    <s v="NAS VOL. I"/>
    <n v="827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08"/>
    <s v="USADO"/>
    <m/>
    <s v="CD MEMORIAS MUSICALES COLOMBIA"/>
    <s v="NAS VOL. I"/>
    <n v="827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09"/>
    <s v="USADO"/>
    <m/>
    <s v="CD MEMORIAS MUSICALES COLOMBIA"/>
    <s v="NAS VOL. I"/>
    <n v="827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10"/>
    <s v="USADO"/>
    <m/>
    <s v="CD MEMORIAS MUSICALES COLOMBIA"/>
    <s v="NAS VOL. I"/>
    <n v="827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11"/>
    <s v="USADO"/>
    <m/>
    <s v="CD MEMORIAS MUSICALES COLOMBIA"/>
    <s v="NAS VOL. I"/>
    <n v="827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12"/>
    <s v="USADO"/>
    <m/>
    <s v="CD MEMORIAS MUSICALES COLOMBIA"/>
    <s v="NAS VOL. I"/>
    <n v="827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13"/>
    <s v="USADO"/>
    <m/>
    <s v="CD MEMORIAS MUSICALES COLOMBIA"/>
    <s v="NAS VOL. I"/>
    <n v="827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14"/>
    <s v="USADO"/>
    <m/>
    <s v="CD MEMORIAS MUSICALES COLOMBIA"/>
    <s v="NAS VOL. I"/>
    <n v="828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15"/>
    <s v="USADO"/>
    <m/>
    <s v="CD MEMORIAS MUSICALES COLOMBIA"/>
    <s v="NAS VOL. I"/>
    <n v="828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16"/>
    <s v="USADO"/>
    <m/>
    <s v="CD MEMORIAS MUSICALES COLOMBIA"/>
    <s v="NAS VOL. I"/>
    <n v="828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17"/>
    <s v="USADO"/>
    <m/>
    <s v="CD MEMORIAS MUSICALES COLOMBIA"/>
    <s v="NAS VOL. I"/>
    <n v="828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18"/>
    <s v="USADO"/>
    <m/>
    <s v="CD MEMORIAS MUSICALES COLOMBIA"/>
    <s v="NAS VOL. I"/>
    <n v="828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19"/>
    <s v="USADO"/>
    <m/>
    <s v="CD MEMORIAS MUSICALES COLOMBIA"/>
    <s v="NAS VOL. I"/>
    <n v="828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20"/>
    <s v="USADO"/>
    <m/>
    <s v="CD MEMORIAS MUSICALES COLOMBIA"/>
    <s v="NAS VOL. I"/>
    <n v="828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21"/>
    <s v="USADO"/>
    <m/>
    <s v="CD MEMORIAS MUSICALES COLOMBIA"/>
    <s v="NAS VOL. I"/>
    <n v="828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22"/>
    <s v="USADO"/>
    <m/>
    <s v="CD MEMORIAS MUSICALES COLOMBIA"/>
    <s v="NAS VOL. I"/>
    <n v="828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23"/>
    <s v="USADO"/>
    <m/>
    <s v="CD MEMORIAS MUSICALES COLOMBIA"/>
    <s v="NAS VOL. I"/>
    <n v="828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24"/>
    <s v="USADO"/>
    <m/>
    <s v="CD MEMORIAS MUSICALES COLOMBIA"/>
    <s v="NAS VOL. I"/>
    <n v="829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25"/>
    <s v="USADO"/>
    <m/>
    <s v="CD MEMORIAS MUSICALES COLOMBIA"/>
    <s v="NAS VOL. I"/>
    <n v="829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26"/>
    <s v="USADO"/>
    <m/>
    <s v="CD MEMORIAS MUSICALES COLOMBIA"/>
    <s v="NAS VOL. I"/>
    <n v="829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27"/>
    <s v="USADO"/>
    <m/>
    <s v="CD MEMORIAS MUSICALES COLOMBIA"/>
    <s v="NAS VOL. I"/>
    <n v="829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28"/>
    <s v="USADO"/>
    <m/>
    <s v="CD MEMORIAS MUSICALES COLOMBIA"/>
    <s v="NAS VOL. I"/>
    <n v="829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29"/>
    <s v="USADO"/>
    <m/>
    <s v="CD MEMORIAS MUSICALES COLOMBIA"/>
    <s v="NAS VOL. I"/>
    <n v="829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30"/>
    <s v="USADO"/>
    <m/>
    <s v="CD MEMORIAS MUSICALES COLOMBIA"/>
    <s v="NAS VOL. I"/>
    <n v="829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31"/>
    <s v="USADO"/>
    <m/>
    <s v="CD MEMORIAS MUSICALES COLOMBIA"/>
    <s v="NAS VOL. I"/>
    <n v="829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32"/>
    <s v="USADO"/>
    <m/>
    <s v="CD MEMORIAS MUSICALES COLOMBIA"/>
    <s v="NAS VOL. I"/>
    <n v="829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33"/>
    <s v="USADO"/>
    <m/>
    <s v="CD MEMORIAS MUSICALES COLOMBIA"/>
    <s v="NAS VOL. I"/>
    <n v="829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34"/>
    <s v="USADO"/>
    <m/>
    <s v="CD MEMORIAS MUSICALES COLOMBIA"/>
    <s v="NAS VOL. I"/>
    <n v="830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35"/>
    <s v="USADO"/>
    <m/>
    <s v="CD MEMORIAS MUSICALES COLOMBIA"/>
    <s v="NAS VOL. I"/>
    <n v="830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36"/>
    <s v="USADO"/>
    <m/>
    <s v="CD MEMORIAS MUSICALES COLOMBIA"/>
    <s v="NAS VOL. I"/>
    <n v="830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37"/>
    <s v="USADO"/>
    <m/>
    <s v="CD MEMORIAS MUSICALES COLOMBIA"/>
    <s v="NAS VOL. I"/>
    <n v="830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38"/>
    <s v="USADO"/>
    <m/>
    <s v="CD MEMORIAS MUSICALES COLOMBIA"/>
    <s v="NAS VOL. I"/>
    <n v="830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39"/>
    <s v="USADO"/>
    <m/>
    <s v="CD MEMORIAS MUSICALES COLOMBIA"/>
    <s v="NAS VOL. I"/>
    <n v="830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40"/>
    <s v="USADO"/>
    <m/>
    <s v="CD MEMORIAS MUSICALES COLOMBIA"/>
    <s v="NAS VOL. I"/>
    <n v="830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41"/>
    <s v="USADO"/>
    <m/>
    <s v="CD MEMORIAS MUSICALES COLOMBIA"/>
    <s v="NAS VOL. I"/>
    <n v="830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42"/>
    <s v="USADO"/>
    <m/>
    <s v="CD MEMORIAS MUSICALES COLOMBIA"/>
    <s v="NAS VOL. I"/>
    <n v="830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43"/>
    <s v="USADO"/>
    <m/>
    <s v="CD MEMORIAS MUSICALES COLOMBIA"/>
    <s v="NAS VOL. I"/>
    <n v="830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44"/>
    <s v="USADO"/>
    <m/>
    <s v="CD MEMORIAS MUSICALES COLOMBIA"/>
    <s v="NAS VOL. I"/>
    <n v="831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45"/>
    <s v="USADO"/>
    <m/>
    <s v="CD MEMORIAS MUSICALES COLOMBIA"/>
    <s v="NAS VOL. I"/>
    <n v="831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46"/>
    <s v="USADO"/>
    <m/>
    <s v="CD MEMORIAS MUSICALES COLOMBIA"/>
    <s v="NAS VOL. I"/>
    <n v="831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47"/>
    <s v="USADO"/>
    <m/>
    <s v="CD MEMORIAS MUSICALES COLOMBIA"/>
    <s v="NAS VOL. I"/>
    <n v="831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48"/>
    <s v="USADO"/>
    <m/>
    <s v="CD MEMORIAS MUSICALES COLOMBIA"/>
    <s v="NAS VOL. I"/>
    <n v="831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49"/>
    <s v="USADO"/>
    <m/>
    <s v="CD MEMORIAS MUSICALES COLOMBIA"/>
    <s v="NAS VOL. I"/>
    <n v="831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50"/>
    <s v="USADO"/>
    <m/>
    <s v="CD MEMORIAS MUSICALES COLOMBIA"/>
    <s v="NAS VOL. I"/>
    <n v="831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51"/>
    <s v="USADO"/>
    <m/>
    <s v="CD MEMORIAS MUSICALES COLOMBIA"/>
    <s v="NAS VOL. I"/>
    <n v="831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52"/>
    <s v="USADO"/>
    <m/>
    <s v="CD MEMORIAS MUSICALES COLOMBIA"/>
    <s v="NAS VOL. I"/>
    <n v="831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53"/>
    <s v="USADO"/>
    <m/>
    <s v="CD MEMORIAS MUSICALES COLOMBIA"/>
    <s v="NAS VOL. I"/>
    <n v="831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54"/>
    <s v="USADO"/>
    <m/>
    <s v="CD MEMORIAS MUSICALES COLOMBIA"/>
    <s v="NAS VOL. I"/>
    <n v="832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55"/>
    <s v="USADO"/>
    <m/>
    <s v="CD MEMORIAS MUSICALES COLOMBIA"/>
    <s v="NAS VOL. I"/>
    <n v="832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56"/>
    <s v="USADO"/>
    <m/>
    <s v="CD MEMORIAS MUSICALES COLOMBIA"/>
    <s v="NAS VOL. I"/>
    <n v="832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57"/>
    <s v="NUEVO"/>
    <m/>
    <s v="CD MEMORIAS MUSICALES COLOMBIA"/>
    <s v="NAS VOL. I"/>
    <n v="832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58"/>
    <s v="USADO"/>
    <m/>
    <s v="CD MEMORIAS MUSICALES COLOMBIA"/>
    <s v="NAS VOL. I"/>
    <n v="832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59"/>
    <s v="USADO"/>
    <m/>
    <s v="CD MEMORIAS MUSICALES COLOMBIA"/>
    <s v="NAS VOL. I"/>
    <n v="832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60"/>
    <s v="USADO"/>
    <m/>
    <s v="CD MEMORIAS MUSICALES COLOMBIA"/>
    <s v="NAS VOL. I"/>
    <n v="832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61"/>
    <s v="USADO"/>
    <m/>
    <s v="CD MEMORIAS MUSICALES COLOMBIA"/>
    <s v="NAS VOL. I"/>
    <n v="832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62"/>
    <s v="USADO"/>
    <m/>
    <s v="CD MEMORIAS MUSICALES COLOMBIA"/>
    <s v="NAS VOL. I"/>
    <n v="832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63"/>
    <s v="USADO"/>
    <m/>
    <s v="CD MEMORIAS MUSICALES COLOMBIA"/>
    <s v="NAS VOL. I"/>
    <n v="832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64"/>
    <s v="USADO"/>
    <m/>
    <s v="CD MEMORIAS MUSICALES COLOMBIA"/>
    <s v="NAS VOL. I"/>
    <n v="833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65"/>
    <s v="USADO"/>
    <m/>
    <s v="CD MEMORIAS MUSICALES COLOMBIA"/>
    <s v="NAS VOL. I"/>
    <n v="833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66"/>
    <s v="USADO"/>
    <m/>
    <s v="CD MEMORIAS MUSICALES COLOMBIA"/>
    <s v="NAS VOL. I"/>
    <n v="833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67"/>
    <s v="USADO"/>
    <m/>
    <s v="CD MEMORIAS MUSICALES COLOMBIA"/>
    <s v="NAS VOL. I"/>
    <n v="833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68"/>
    <s v="USADO"/>
    <m/>
    <s v="CD MEMORIAS MUSICALES COLOMBIA"/>
    <s v="NAS VOL. I"/>
    <n v="833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69"/>
    <s v="USADO"/>
    <m/>
    <s v="CD MEMORIAS MUSICALES COLOMBIA"/>
    <s v="NAS VOL. I"/>
    <n v="833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70"/>
    <s v="USADO"/>
    <m/>
    <s v="CD MEMORIAS MUSICALES COLOMBIA"/>
    <s v="NAS VOL. I"/>
    <n v="833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71"/>
    <s v="USADO"/>
    <m/>
    <s v="CD MEMORIAS MUSICALES COLOMBIA"/>
    <s v="NAS VOL. II"/>
    <n v="833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72"/>
    <s v="USADO"/>
    <m/>
    <s v="CD MEMORIAS MUSICALES COLOMBIA"/>
    <s v="NAS VOL. II"/>
    <n v="833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73"/>
    <s v="USADO"/>
    <m/>
    <s v="CD MEMORIAS MUSICALES COLOMBIA"/>
    <s v="NAS VOL. II"/>
    <n v="833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74"/>
    <s v="USADO"/>
    <m/>
    <s v="CD MEMORIAS MUSICALES COLOMBIA"/>
    <s v="NAS VOL. II"/>
    <n v="834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75"/>
    <s v="USADO"/>
    <m/>
    <s v="CD MEMORIAS MUSICALES COLOMBIA"/>
    <s v="NAS VOL. II"/>
    <n v="834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76"/>
    <s v="USADO"/>
    <m/>
    <s v="CD MEMORIAS MUSICALES COLOMBIA"/>
    <s v="NAS VOL. II"/>
    <n v="834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77"/>
    <s v="USADO"/>
    <m/>
    <s v="CD MEMORIAS MUSICALES COLOMBIA"/>
    <s v="NAS VOL. II"/>
    <n v="834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78"/>
    <s v="USADO"/>
    <m/>
    <s v="CD MEMORIAS MUSICALES COLOMBIA"/>
    <s v="NAS VOL. II"/>
    <n v="834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79"/>
    <s v="USADO"/>
    <m/>
    <s v="CD MEMORIAS MUSICALES COLOMBIA"/>
    <s v="NAS VOL. II"/>
    <n v="834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80"/>
    <s v="USADO"/>
    <m/>
    <s v="CD MEMORIAS MUSICALES COLOMBIA"/>
    <s v="NAS VOL. II"/>
    <n v="834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81"/>
    <s v="USADO"/>
    <m/>
    <s v="CD MEMORIAS MUSICALES COLOMBIA"/>
    <s v="NAS VOL. II"/>
    <n v="834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82"/>
    <s v="USADO"/>
    <m/>
    <s v="CD MEMORIAS MUSICALES COLOMBIA"/>
    <s v="NAS VOL. II"/>
    <n v="834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83"/>
    <s v="USADO"/>
    <m/>
    <s v="CD MEMORIAS MUSICALES COLOMBIA"/>
    <s v="NAS VOL. II"/>
    <n v="834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84"/>
    <s v="USADO"/>
    <m/>
    <s v="CD MEMORIAS MUSICALES COLOMBIA"/>
    <s v="NAS VOL. II"/>
    <n v="835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85"/>
    <s v="USADO"/>
    <m/>
    <s v="CD MEMORIAS MUSICALES COLOMBIA"/>
    <s v="NAS VOL. II"/>
    <n v="835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86"/>
    <s v="USADO"/>
    <m/>
    <s v="CD MEMORIAS MUSICALES COLOMBIA"/>
    <s v="NAS VOL. II"/>
    <n v="835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87"/>
    <s v="USADO"/>
    <m/>
    <s v="CD MEMORIAS MUSICALES COLOMBIA"/>
    <s v="NAS VOL. II"/>
    <n v="835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88"/>
    <s v="USADO"/>
    <m/>
    <s v="CD MEMORIAS MUSICALES COLOMBIA"/>
    <s v="NAS VOL. II"/>
    <n v="835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89"/>
    <s v="USADO"/>
    <m/>
    <s v="CD MEMORIAS MUSICALES COLOMBIA"/>
    <s v="NAS VOL. II"/>
    <n v="835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90"/>
    <s v="USADO"/>
    <m/>
    <s v="CD MEMORIAS MUSICALES COLOMBIA"/>
    <s v="NAS VOL. II"/>
    <n v="835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91"/>
    <s v="USADO"/>
    <m/>
    <s v="CD MEMORIAS MUSICALES COLOMBIA"/>
    <s v="NAS VOL. II"/>
    <n v="835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92"/>
    <s v="USADO"/>
    <m/>
    <s v="CD MEMORIAS MUSICALES COLOMBIA"/>
    <s v="NAS VOL. II"/>
    <n v="835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93"/>
    <s v="USADO"/>
    <m/>
    <s v="CD MEMORIAS MUSICALES COLOMBIA"/>
    <s v="NAS VOL. II"/>
    <n v="835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94"/>
    <s v="USADO"/>
    <m/>
    <s v="CD MEMORIAS MUSICALES COLOMBIA"/>
    <s v="NAS VOL. II"/>
    <n v="836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95"/>
    <s v="USADO"/>
    <m/>
    <s v="CD MEMORIAS MUSICALES COLOMBIA"/>
    <s v="NAS VOL. II"/>
    <n v="836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96"/>
    <s v="USADO"/>
    <m/>
    <s v="CD MEMORIAS MUSICALES COLOMBIA"/>
    <s v="NAS VOL. II"/>
    <n v="836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97"/>
    <s v="USADO"/>
    <m/>
    <s v="CD MEMORIAS MUSICALES COLOMBIA"/>
    <s v="NAS VOL. II"/>
    <n v="836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98"/>
    <s v="USADO"/>
    <m/>
    <s v="CD MEMORIAS MUSICALES COLOMBIA"/>
    <s v="NAS VOL. II"/>
    <n v="836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299"/>
    <s v="USADO"/>
    <m/>
    <s v="CD MEMORIAS MUSICALES COLOMBIA"/>
    <s v="NAS VOL. II"/>
    <n v="836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00"/>
    <s v="USADO"/>
    <m/>
    <s v="CD MEMORIAS MUSICALES COLOMBIA"/>
    <s v="NAS VOL. II"/>
    <n v="836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01"/>
    <s v="USADO"/>
    <m/>
    <s v="CD MEMORIAS MUSICALES COLOMBIA"/>
    <s v="NAS VOL. II"/>
    <n v="836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02"/>
    <s v="USADO"/>
    <m/>
    <s v="CD MEMORIAS MUSICALES COLOMBIA"/>
    <s v="NAS VOL. II"/>
    <n v="836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03"/>
    <s v="USADO"/>
    <m/>
    <s v="CD MEMORIAS MUSICALES COLOMBIA"/>
    <s v="NAS VOL. II"/>
    <n v="836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04"/>
    <s v="USADO"/>
    <m/>
    <s v="CD MEMORIAS MUSICALES COLOMBIA"/>
    <s v="NAS VOL. II"/>
    <n v="837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05"/>
    <s v="USADO"/>
    <m/>
    <s v="CD MEMORIAS MUSICALES COLOMBIA"/>
    <s v="NAS VOL. II"/>
    <n v="837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06"/>
    <s v="USADO"/>
    <m/>
    <s v="CD MEMORIAS MUSICALES COLOMBIA"/>
    <s v="NAS VOL. II"/>
    <n v="837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07"/>
    <s v="USADO"/>
    <m/>
    <s v="CD MEMORIAS MUSICALES COLOMBIA"/>
    <s v="NAS VOL. II"/>
    <n v="837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08"/>
    <s v="USADO"/>
    <m/>
    <s v="CD MEMORIAS MUSICALES COLOMBIA"/>
    <s v="NAS VOL. II"/>
    <n v="837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09"/>
    <s v="USADO"/>
    <m/>
    <s v="CD MEMORIAS MUSICALES COLOMBIA"/>
    <s v="NAS VOL. II"/>
    <n v="837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10"/>
    <s v="USADO"/>
    <m/>
    <s v="CD MEMORIAS MUSICALES COLOMBIA"/>
    <s v="NAS VOL. II"/>
    <n v="837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11"/>
    <s v="USADO"/>
    <m/>
    <s v="CD MEMORIAS MUSICALES COLOMBIA"/>
    <s v="NAS VOL. II"/>
    <n v="837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12"/>
    <s v="USADO"/>
    <m/>
    <s v="CD MEMORIAS MUSICALES COLOMBIA"/>
    <s v="NAS VOL. II"/>
    <n v="837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13"/>
    <s v="USADO"/>
    <m/>
    <s v="CD MEMORIAS MUSICALES COLOMBIA"/>
    <s v="NAS VOL. II"/>
    <n v="837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14"/>
    <s v="USADO"/>
    <m/>
    <s v="CD MEMORIAS MUSICALES COLOMBIA"/>
    <s v="NAS VOL. II"/>
    <n v="838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15"/>
    <s v="USADO"/>
    <m/>
    <s v="CD MEMORIAS MUSICALES COLOMBIA"/>
    <s v="NAS VOL. II"/>
    <n v="838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16"/>
    <s v="USADO"/>
    <m/>
    <s v="CD MEMORIAS MUSICALES COLOMBIA"/>
    <s v="NAS VOL. II"/>
    <n v="838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17"/>
    <s v="USADO"/>
    <m/>
    <s v="CD MEMORIAS MUSICALES COLOMBIA"/>
    <s v="NAS VOL. II"/>
    <n v="838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18"/>
    <s v="USADO"/>
    <m/>
    <s v="CD MEMORIAS MUSICALES COLOMBIA"/>
    <s v="NAS VOL. II"/>
    <n v="838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19"/>
    <s v="USADO"/>
    <m/>
    <s v="CD MEMORIAS MUSICALES COLOMBIA"/>
    <s v="NAS VOL. II"/>
    <n v="838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20"/>
    <s v="USADO"/>
    <m/>
    <s v="CD MEMORIAS MUSICALES COLOMBIA"/>
    <s v="NAS VOL. II"/>
    <n v="838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21"/>
    <s v="USADO"/>
    <m/>
    <s v="CD MEMORIAS MUSICALES COLOMBIA"/>
    <s v="NAS VOL. II"/>
    <n v="838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22"/>
    <s v="USADO"/>
    <m/>
    <s v="CD MEMORIAS MUSICALES COLOMBIA"/>
    <s v="NAS VOL. II"/>
    <n v="838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23"/>
    <s v="USADO"/>
    <m/>
    <s v="CD MEMORIAS MUSICALES COLOMBIA"/>
    <s v="NAS VOL. II"/>
    <n v="838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24"/>
    <s v="USADO"/>
    <m/>
    <s v="CD MEMORIAS MUSICALES COLOMBIA"/>
    <s v="NAS VOL. II"/>
    <n v="839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25"/>
    <s v="USADO"/>
    <m/>
    <s v="CD MEMORIAS MUSICALES COLOMBIA"/>
    <s v="NAS VOL. II"/>
    <n v="839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26"/>
    <s v="USADO"/>
    <m/>
    <s v="CD MEMORIAS MUSICALES COLOMBIA"/>
    <s v="NAS VOL. II"/>
    <n v="839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27"/>
    <s v="USADO"/>
    <m/>
    <s v="CD MEMORIAS MUSICALES COLOMBIA"/>
    <s v="NAS VOL. II"/>
    <n v="839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28"/>
    <s v="USADO"/>
    <m/>
    <s v="CD MEMORIAS MUSICALES COLOMBIA"/>
    <s v="NAS VOL. II"/>
    <n v="839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29"/>
    <s v="USADO"/>
    <m/>
    <s v="CD MEMORIAS MUSICALES COLOMBIA"/>
    <s v="NAS VOL. II"/>
    <n v="839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30"/>
    <s v="USADO"/>
    <m/>
    <s v="CD MEMORIAS MUSICALES COLOMBIA"/>
    <s v="NAS VOL. II"/>
    <n v="839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31"/>
    <s v="USADO"/>
    <m/>
    <s v="CD MEMORIAS MUSICALES COLOMBIA"/>
    <s v="NAS VOL. II"/>
    <n v="839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32"/>
    <s v="USADO"/>
    <m/>
    <s v="CD MEMORIAS MUSICALES COLOMBIA"/>
    <s v="NAS VOL. II"/>
    <n v="839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33"/>
    <s v="USADO"/>
    <m/>
    <s v="CD MEMORIAS MUSICALES COLOMBIA"/>
    <s v="NAS VOL. II"/>
    <n v="839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34"/>
    <s v="USADO"/>
    <m/>
    <s v="CD MEMORIAS MUSICALES COLOMBIA"/>
    <s v="NAS VOL. II"/>
    <n v="840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35"/>
    <s v="USADO"/>
    <m/>
    <s v="CD MEMORIAS MUSICALES COLOMBIA"/>
    <s v="NAS VOL. II"/>
    <n v="840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36"/>
    <s v="USADO"/>
    <m/>
    <s v="CD MEMORIAS MUSICALES COLOMBIA"/>
    <s v="NAS VOL. II"/>
    <n v="840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37"/>
    <s v="USADO"/>
    <m/>
    <s v="CD MEMORIAS MUSICALES COLOMBIA"/>
    <s v="NAS VOL. II"/>
    <n v="840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38"/>
    <s v="USADO"/>
    <m/>
    <s v="CD MEMORIAS MUSICALES COLOMBIA"/>
    <s v="NAS VOL. II"/>
    <n v="840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39"/>
    <s v="USADO"/>
    <m/>
    <s v="CD MEMORIAS MUSICALES COLOMBIA"/>
    <s v="NAS VOL. II"/>
    <n v="840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40"/>
    <s v="USADO"/>
    <m/>
    <s v="CD MEMORIAS MUSICALES COLOMBIA"/>
    <s v="NAS VOL. II"/>
    <n v="840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41"/>
    <s v="USADO"/>
    <m/>
    <s v="CD MEMORIAS MUSICALES COLOMBIA"/>
    <s v="NAS VOL. II"/>
    <n v="840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42"/>
    <s v="USADO"/>
    <m/>
    <s v="CD MEMORIAS MUSICALES COLOMBIA"/>
    <s v="NAS VOL. II"/>
    <n v="840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43"/>
    <s v="USADO"/>
    <m/>
    <s v="CD MEMORIAS MUSICALES COLOMBIA"/>
    <s v="NAS VOL. II"/>
    <n v="840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44"/>
    <s v="USADO"/>
    <m/>
    <s v="CD MEMORIAS MUSICALES COLOMBIA"/>
    <s v="NAS VOL. II"/>
    <n v="841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45"/>
    <s v="USADO"/>
    <m/>
    <s v="CD MEMORIAS MUSICALES COLOMBIA"/>
    <s v="NAS VOL. II"/>
    <n v="841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46"/>
    <s v="USADO"/>
    <m/>
    <s v="CD MEMORIAS MUSICALES COLOMBIA"/>
    <s v="NAS VOL. II"/>
    <n v="841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47"/>
    <s v="USADO"/>
    <m/>
    <s v="CD MEMORIAS MUSICALES COLOMBIA"/>
    <s v="NAS VOL. II"/>
    <n v="841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48"/>
    <s v="USADO"/>
    <m/>
    <s v="CD MEMORIAS MUSICALES COLOMBIA"/>
    <s v="NAS VOL. II"/>
    <n v="841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49"/>
    <s v="USADO"/>
    <m/>
    <s v="CD MEMORIAS MUSICALES COLOMBIA"/>
    <s v="NAS VOL. II"/>
    <n v="841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50"/>
    <s v="USADO"/>
    <m/>
    <s v="CD MEMORIAS MUSICALES COLOMBIA"/>
    <s v="NAS VOL. II"/>
    <n v="841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51"/>
    <s v="USADO"/>
    <m/>
    <s v="CD MEMORIAS MUSICALES COLOMBIA"/>
    <s v="NAS VOL. II"/>
    <n v="841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52"/>
    <s v="USADO"/>
    <m/>
    <s v="CD MEMORIAS MUSICALES COLOMBIA"/>
    <s v="NAS VOL. II"/>
    <n v="841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53"/>
    <s v="USADO"/>
    <m/>
    <s v="CD MEMORIAS MUSICALES COLOMBIA"/>
    <s v="NAS VOL. II"/>
    <n v="841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54"/>
    <s v="USADO"/>
    <m/>
    <s v="CD MEMORIAS MUSICALES COLOMBIA"/>
    <s v="NAS VOL. II"/>
    <n v="842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55"/>
    <s v="USADO"/>
    <m/>
    <s v="CD MEMORIAS MUSICALES COLOMBIA"/>
    <s v="NAS VOL. II"/>
    <n v="842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56"/>
    <s v="USADO"/>
    <m/>
    <s v="CD MEMORIAS MUSICALES COLOMBIA"/>
    <s v="NAS VOL. II"/>
    <n v="842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57"/>
    <s v="USADO"/>
    <m/>
    <s v="CD MEMORIAS MUSICALES COLOMBIA"/>
    <s v="NAS VOL. II"/>
    <n v="842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58"/>
    <s v="USADO"/>
    <m/>
    <s v="CD MEMORIAS MUSICALES COLOMBIA"/>
    <s v="NAS VOL. II"/>
    <n v="842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59"/>
    <s v="USADO"/>
    <m/>
    <s v="CD MEMORIAS MUSICALES COLOMBIA"/>
    <s v="NAS VOL. II"/>
    <n v="842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60"/>
    <s v="USADO"/>
    <m/>
    <s v="CD MEMORIAS MUSICALES COLOMBIA"/>
    <s v="NAS VOL. II"/>
    <n v="842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61"/>
    <s v="USADO"/>
    <m/>
    <s v="CD MEMORIAS MUSICALES COLOMBIA"/>
    <s v="NAS VOL. II"/>
    <n v="8427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62"/>
    <s v="USADO"/>
    <m/>
    <s v="CD MEMORIAS MUSICALES COLOMBIA"/>
    <s v="NAS VOL. II"/>
    <n v="8428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63"/>
    <s v="USADO"/>
    <m/>
    <s v="CD MEMORIAS MUSICALES COLOMBIA"/>
    <s v="NAS VOL. II"/>
    <n v="8429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64"/>
    <s v="USADO"/>
    <m/>
    <s v="CD MEMORIAS MUSICALES COLOMBIA"/>
    <s v="NAS VOL. II"/>
    <n v="8430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65"/>
    <s v="USADO"/>
    <m/>
    <s v="CD MEMORIAS MUSICALES COLOMBIA"/>
    <s v="NAS VOL. II"/>
    <n v="8431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66"/>
    <s v="USADO"/>
    <m/>
    <s v="CD MEMORIAS MUSICALES COLOMBIA"/>
    <s v="NAS VOL. II"/>
    <n v="8432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67"/>
    <s v="USADO"/>
    <m/>
    <s v="CD MEMORIAS MUSICALES COLOMBIA"/>
    <s v="NAS VOL. II"/>
    <n v="8433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68"/>
    <s v="USADO"/>
    <m/>
    <s v="CD MEMORIAS MUSICALES COLOMBIA"/>
    <s v="NAS VOL. II"/>
    <n v="8434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69"/>
    <s v="USADO"/>
    <m/>
    <s v="CD MEMORIAS MUSICALES COLOMBIA"/>
    <s v="NAS VOL. II"/>
    <n v="8435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70"/>
    <s v="USADO"/>
    <m/>
    <s v="CD MEMORIAS MUSICALES COLOMBIA"/>
    <s v="NAS VOL. II"/>
    <n v="8436"/>
    <m/>
    <s v="DE"/>
    <n v="1840"/>
    <n v="1840"/>
    <s v="1-9-10-01-018"/>
    <s v="3-1-45-12"/>
    <n v="0"/>
    <n v="0"/>
    <x v="1528"/>
    <d v="2001-04-19T00:00:00"/>
    <x v="0"/>
  </r>
  <r>
    <n v="241"/>
    <s v="9.1 ELEMENTOS MUSICALES"/>
    <n v="1599"/>
    <s v="CD"/>
    <n v="5371"/>
    <s v="USADO"/>
    <m/>
    <s v="CD MEMORIAS MUSICALES COLOMBIA"/>
    <s v="NAS VOL. III"/>
    <n v="8437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72"/>
    <s v="USADO"/>
    <m/>
    <s v="CD MEMORIAS MUSICALES COLOMBIA"/>
    <s v="NAS VOL. III"/>
    <n v="8438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73"/>
    <s v="USADO"/>
    <m/>
    <s v="CD MEMORIAS MUSICALES COLOMBIA"/>
    <s v="NAS VOL. III"/>
    <n v="8439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74"/>
    <s v="USADO"/>
    <m/>
    <s v="CD MEMORIAS MUSICALES COLOMBIA"/>
    <s v="NAS VOL. III"/>
    <n v="8440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75"/>
    <s v="USADO"/>
    <m/>
    <s v="CD MEMORIAS MUSICALES COLOMBIA"/>
    <s v="NAS VOL. III"/>
    <n v="8441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76"/>
    <s v="USADO"/>
    <m/>
    <s v="CD MEMORIAS MUSICALES COLOMBIA"/>
    <s v="NAS VOL. III"/>
    <n v="8442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77"/>
    <s v="USADO"/>
    <m/>
    <s v="CD MEMORIAS MUSICALES COLOMBIA"/>
    <s v="NAS VOL. III"/>
    <n v="8443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78"/>
    <s v="USADO"/>
    <m/>
    <s v="CD MEMORIAS MUSICALES COLOMBIA"/>
    <s v="NAS VOL. III"/>
    <n v="8444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79"/>
    <s v="USADO"/>
    <m/>
    <s v="CD MEMORIAS MUSICALES COLOMBIA"/>
    <s v="NAS VOL. III"/>
    <n v="8445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80"/>
    <s v="NUEVO"/>
    <m/>
    <s v="CD MEMORIAS MUSICALES COLOMBIA"/>
    <s v="NAS VOL. III"/>
    <n v="8446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81"/>
    <s v="USADO"/>
    <m/>
    <s v="CD MEMORIAS MUSICALES COLOMBIA"/>
    <s v="NAS VOL. III"/>
    <n v="8447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82"/>
    <s v="USADO"/>
    <m/>
    <s v="CD MEMORIAS MUSICALES COLOMBIA"/>
    <s v="NAS VOL. III"/>
    <n v="8448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83"/>
    <s v="USADO"/>
    <m/>
    <s v="CD MEMORIAS MUSICALES COLOMBIA"/>
    <s v="NAS VOL. III"/>
    <n v="8449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84"/>
    <s v="USADO"/>
    <m/>
    <s v="CD MEMORIAS MUSICALES COLOMBIA"/>
    <s v="NAS VOL. III"/>
    <n v="8450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85"/>
    <s v="USADO"/>
    <m/>
    <s v="CD MEMORIAS MUSICALES COLOMBIA"/>
    <s v="NAS VOL. III"/>
    <n v="8451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86"/>
    <s v="USADO"/>
    <m/>
    <s v="CD MEMORIAS MUSICALES COLOMBIA"/>
    <s v="NAS VOL. III"/>
    <n v="8452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87"/>
    <s v="USADO"/>
    <m/>
    <s v="CD MEMORIAS MUSICALES COLOMBIA"/>
    <s v="NAS VOL. III"/>
    <n v="8453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88"/>
    <s v="USADO"/>
    <m/>
    <s v="CD MEMORIAS MUSICALES COLOMBIA"/>
    <s v="NAS VOL. III"/>
    <n v="8454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89"/>
    <s v="USADO"/>
    <m/>
    <s v="CD MEMORIAS MUSICALES COLOMBIA"/>
    <s v="NAS VOL. III"/>
    <n v="8455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90"/>
    <s v="USADO"/>
    <m/>
    <s v="CD MEMORIAS MUSICALES COLOMBIA"/>
    <s v="NAS VOL. III"/>
    <n v="8456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91"/>
    <s v="USADO"/>
    <m/>
    <s v="CD MEMORIAS MUSICALES COLOMBIA"/>
    <s v="NAS VOL. III"/>
    <n v="8457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92"/>
    <s v="USADO"/>
    <m/>
    <s v="CD MEMORIAS MUSICALES COLOMBIA"/>
    <s v="NAS VOL. III"/>
    <n v="8458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93"/>
    <s v="USADO"/>
    <m/>
    <s v="CD MEMORIAS MUSICALES COLOMBIA"/>
    <s v="NAS VOL. III"/>
    <n v="8459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94"/>
    <s v="USADO"/>
    <m/>
    <s v="CD MEMORIAS MUSICALES COLOMBIA"/>
    <s v="NAS VOL. III"/>
    <n v="8460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95"/>
    <s v="USADO"/>
    <m/>
    <s v="CD MEMORIAS MUSICALES COLOMBIA"/>
    <s v="NAS VOL. III"/>
    <n v="8461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96"/>
    <s v="USADO"/>
    <m/>
    <s v="CD MEMORIAS MUSICALES COLOMBIA"/>
    <s v="NAS VOL. III"/>
    <n v="8462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97"/>
    <s v="USADO"/>
    <m/>
    <s v="CD MEMORIAS MUSICALES COLOMBIA"/>
    <s v="NAS VOL. III"/>
    <n v="8463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98"/>
    <s v="USADO"/>
    <m/>
    <s v="CD MEMORIAS MUSICALES COLOMBIA"/>
    <s v="NAS VOL. III"/>
    <n v="8464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399"/>
    <s v="USADO"/>
    <m/>
    <s v="CD MEMORIAS MUSICALES COLOMBIA"/>
    <s v="NAS VOL. III"/>
    <n v="8465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00"/>
    <s v="USADO"/>
    <m/>
    <s v="CD MEMORIAS MUSICALES COLOMBIA"/>
    <s v="NAS VOL. III"/>
    <n v="8466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01"/>
    <s v="USADO"/>
    <m/>
    <s v="CD MEMORIAS MUSICALES COLOMBIA"/>
    <s v="NAS VOL. III"/>
    <n v="8467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02"/>
    <s v="USADO"/>
    <m/>
    <s v="CD MEMORIAS MUSICALES COLOMBIA"/>
    <s v="NAS VOL. III"/>
    <n v="8468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03"/>
    <s v="USADO"/>
    <m/>
    <s v="CD MEMORIAS MUSICALES COLOMBIA"/>
    <s v="NAS VOL. III"/>
    <n v="8469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04"/>
    <s v="USADO"/>
    <m/>
    <s v="CD MEMORIAS MUSICALES COLOMBIA"/>
    <s v="NAS VOL. III"/>
    <n v="8470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05"/>
    <s v="USADO"/>
    <m/>
    <s v="CD MEMORIAS MUSICALES COLOMBIA"/>
    <s v="NAS VOL. III"/>
    <n v="8471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06"/>
    <s v="USADO"/>
    <m/>
    <s v="CD MEMORIAS MUSICALES COLOMBIA"/>
    <s v="NAS VOL. III"/>
    <n v="8472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07"/>
    <s v="USADO"/>
    <m/>
    <s v="CD MEMORIAS MUSICALES COLOMBIA"/>
    <s v="NAS VOL. III"/>
    <n v="8473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08"/>
    <s v="USADO"/>
    <m/>
    <s v="CD MEMORIAS MUSICALES COLOMBIA"/>
    <s v="NAS VOL. III"/>
    <n v="8474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09"/>
    <s v="USADO"/>
    <m/>
    <s v="CD MEMORIAS MUSICALES COLOMBIA"/>
    <s v="NAS VOL. III"/>
    <n v="8475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10"/>
    <s v="USADO"/>
    <m/>
    <s v="CD MEMORIAS MUSICALES COLOMBIA"/>
    <s v="NAS VOL. III"/>
    <n v="8476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11"/>
    <s v="USADO"/>
    <m/>
    <s v="CD MEMORIAS MUSICALES COLOMBIA"/>
    <s v="NAS VOL. III"/>
    <n v="8477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12"/>
    <s v="USADO"/>
    <m/>
    <s v="CD MEMORIAS MUSICALES COLOMBIA"/>
    <s v="NAS VOL. III"/>
    <n v="8478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13"/>
    <s v="USADO"/>
    <m/>
    <s v="CD MEMORIAS MUSICALES COLOMBIA"/>
    <s v="NAS VOL. III"/>
    <n v="8479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14"/>
    <s v="USADO"/>
    <m/>
    <s v="CD MEMORIAS MUSICALES COLOMBIA"/>
    <s v="NAS VOL. III"/>
    <n v="8480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15"/>
    <s v="USADO"/>
    <m/>
    <s v="CD MEMORIAS MUSICALES COLOMBIA"/>
    <s v="NAS VOL. III"/>
    <n v="8481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16"/>
    <s v="USADO"/>
    <m/>
    <s v="CD MEMORIAS MUSICALES COLOMBIA"/>
    <s v="NAS VOL. III"/>
    <n v="8482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17"/>
    <s v="USADO"/>
    <m/>
    <s v="CD MEMORIAS MUSICALES COLOMBIA"/>
    <s v="NAS VOL. III"/>
    <n v="8483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18"/>
    <s v="USADO"/>
    <m/>
    <s v="CD MEMORIAS MUSICALES COLOMBIA"/>
    <s v="NAS VOL. III"/>
    <n v="8484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19"/>
    <s v="USADO"/>
    <m/>
    <s v="CD MEMORIAS MUSICALES COLOMBIA"/>
    <s v="NAS VOL. III"/>
    <n v="8485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20"/>
    <s v="USADO"/>
    <m/>
    <s v="CD MEMORIAS MUSICALES COLOMBIA"/>
    <s v="NAS VOL. III"/>
    <n v="8486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21"/>
    <s v="USADO"/>
    <m/>
    <s v="CD MEMORIAS MUSICALES COLOMBIA"/>
    <s v="NAS VOL. III"/>
    <n v="8487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22"/>
    <s v="USADO"/>
    <m/>
    <s v="CD MEMORIAS MUSICALES COLOMBIA"/>
    <s v="NAS VOL. III"/>
    <n v="8488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23"/>
    <s v="USADO"/>
    <m/>
    <s v="CD MEMORIAS MUSICALES COLOMBIA"/>
    <s v="NAS VOL. III"/>
    <n v="8489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24"/>
    <s v="USADO"/>
    <m/>
    <s v="CD MEMORIAS MUSICALES COLOMBIA"/>
    <s v="NAS VOL. III"/>
    <n v="8490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25"/>
    <s v="USADO"/>
    <m/>
    <s v="CD MEMORIAS MUSICALES COLOMBIA"/>
    <s v="NAS VOL. III"/>
    <n v="8491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26"/>
    <s v="USADO"/>
    <m/>
    <s v="CD MEMORIAS MUSICALES COLOMBIA"/>
    <s v="NAS VOL. III"/>
    <n v="8492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27"/>
    <s v="USADO"/>
    <m/>
    <s v="CD MEMORIAS MUSICALES COLOMBIA"/>
    <s v="NAS VOL. III"/>
    <n v="8493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28"/>
    <s v="USADO"/>
    <m/>
    <s v="CD MEMORIAS MUSICALES COLOMBIA"/>
    <s v="NAS VOL. III"/>
    <n v="8494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29"/>
    <s v="USADO"/>
    <m/>
    <s v="CD MEMORIAS MUSICALES COLOMBIA"/>
    <s v="NAS VOL. III"/>
    <n v="8495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30"/>
    <s v="USADO"/>
    <m/>
    <s v="CD MEMORIAS MUSICALES COLOMBIA"/>
    <s v="NAS VOL. III"/>
    <n v="8496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31"/>
    <s v="USADO"/>
    <m/>
    <s v="CD MEMORIAS MUSICALES COLOMBIA"/>
    <s v="NAS VOL. III"/>
    <n v="8497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32"/>
    <s v="USADO"/>
    <m/>
    <s v="CD MEMORIAS MUSICALES COLOMBIA"/>
    <s v="NAS VOL. III"/>
    <n v="8498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33"/>
    <s v="USADO"/>
    <m/>
    <s v="CD MEMORIAS MUSICALES COLOMBIA"/>
    <s v="NAS VOL. III"/>
    <n v="8499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34"/>
    <s v="USADO"/>
    <m/>
    <s v="CD MEMORIAS MUSICALES COLOMBIA"/>
    <s v="NAS VOL. III"/>
    <n v="8500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35"/>
    <s v="USADO"/>
    <m/>
    <s v="CD MEMORIAS MUSICALES COLOMBIA"/>
    <s v="NAS VOL. III"/>
    <n v="8501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36"/>
    <s v="USADO"/>
    <m/>
    <s v="CD MEMORIAS MUSICALES COLOMBIA"/>
    <s v="NAS VOL. III"/>
    <n v="8502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37"/>
    <s v="USADO"/>
    <m/>
    <s v="CD MEMORIAS MUSICALES COLOMBIA"/>
    <s v="NAS VOL. III"/>
    <n v="8503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38"/>
    <s v="USADO"/>
    <m/>
    <s v="CD MEMORIAS MUSICALES COLOMBIA"/>
    <s v="NAS VOL. III"/>
    <n v="8504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39"/>
    <s v="USADO"/>
    <m/>
    <s v="CD MEMORIAS MUSICALES COLOMBIA"/>
    <s v="NAS VOL. III"/>
    <n v="8505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40"/>
    <s v="USADO"/>
    <m/>
    <s v="CD MEMORIAS MUSICALES COLOMBIA"/>
    <s v="NAS VOL. III"/>
    <n v="8506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41"/>
    <s v="USADO"/>
    <m/>
    <s v="CD MEMORIAS MUSICALES COLOMBIA"/>
    <s v="NAS VOL. III"/>
    <n v="8507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42"/>
    <s v="USADO"/>
    <m/>
    <s v="CD MEMORIAS MUSICALES COLOMBIA"/>
    <s v="NAS VOL. III"/>
    <n v="8508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43"/>
    <s v="USADO"/>
    <m/>
    <s v="CD MEMORIAS MUSICALES COLOMBIA"/>
    <s v="NAS VOL. III"/>
    <n v="8509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44"/>
    <s v="USADO"/>
    <m/>
    <s v="CD MEMORIAS MUSICALES COLOMBIA"/>
    <s v="NAS VOL. III"/>
    <n v="8510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45"/>
    <s v="USADO"/>
    <m/>
    <s v="CD MEMORIAS MUSICALES COLOMBIA"/>
    <s v="NAS VOL. III"/>
    <n v="8511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46"/>
    <s v="USADO"/>
    <m/>
    <s v="CD MEMORIAS MUSICALES COLOMBIA"/>
    <s v="NAS VOL. III"/>
    <n v="8512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47"/>
    <s v="USADO"/>
    <m/>
    <s v="CD MEMORIAS MUSICALES COLOMBIA"/>
    <s v="NAS VOL. III"/>
    <n v="8513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48"/>
    <s v="USADO"/>
    <m/>
    <s v="CD MEMORIAS MUSICALES COLOMBIA"/>
    <s v="NAS VOL. III"/>
    <n v="8514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49"/>
    <s v="USADO"/>
    <m/>
    <s v="CD MEMORIAS MUSICALES COLOMBIA"/>
    <s v="NAS VOL. III"/>
    <n v="8515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50"/>
    <s v="USADO"/>
    <m/>
    <s v="CD MEMORIAS MUSICALES COLOMBIA"/>
    <s v="NAS VOL. III"/>
    <n v="8516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51"/>
    <s v="USADO"/>
    <m/>
    <s v="CD MEMORIAS MUSICALES COLOMBIA"/>
    <s v="NAS VOL. III"/>
    <n v="8517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52"/>
    <s v="USADO"/>
    <m/>
    <s v="CD MEMORIAS MUSICALES COLOMBIA"/>
    <s v="NAS VOL. III"/>
    <n v="8518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53"/>
    <s v="USADO"/>
    <m/>
    <s v="CD MEMORIAS MUSICALES COLOMBIA"/>
    <s v="NAS VOL. III"/>
    <n v="8519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54"/>
    <s v="USADO"/>
    <m/>
    <s v="CD MEMORIAS MUSICALES COLOMBIA"/>
    <s v="NAS VOL. III"/>
    <n v="8520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55"/>
    <s v="USADO"/>
    <m/>
    <s v="CD MEMORIAS MUSICALES COLOMBIA"/>
    <s v="NAS VOL. III"/>
    <n v="8521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56"/>
    <s v="USADO"/>
    <m/>
    <s v="CD MEMORIAS MUSICALES COLOMBIA"/>
    <s v="NAS VOL. III"/>
    <n v="8522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57"/>
    <s v="USADO"/>
    <m/>
    <s v="CD MEMORIAS MUSICALES COLOMBIA"/>
    <s v="NAS VOL. III"/>
    <n v="8523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58"/>
    <s v="USADO"/>
    <m/>
    <s v="CD MEMORIAS MUSICALES COLOMBIA"/>
    <s v="NAS VOL. III"/>
    <n v="8524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59"/>
    <s v="USADO"/>
    <m/>
    <s v="CD MEMORIAS MUSICALES COLOMBIA"/>
    <s v="NAS VOL. III"/>
    <n v="8525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60"/>
    <s v="USADO"/>
    <m/>
    <s v="CD MEMORIAS MUSICALES COLOMBIA"/>
    <s v="NAS VOL. III"/>
    <n v="8526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61"/>
    <s v="USADO"/>
    <m/>
    <s v="CD MEMORIAS MUSICALES COLOMBIA"/>
    <s v="NAS VOL. III"/>
    <n v="8527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62"/>
    <s v="USADO"/>
    <m/>
    <s v="CD MEMORIAS MUSICALES COLOMBIA"/>
    <s v="NAS VOL. III"/>
    <n v="8528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63"/>
    <s v="USADO"/>
    <m/>
    <s v="CD MEMORIAS MUSICALES COLOMBIA"/>
    <s v="NAS VOL. III"/>
    <n v="8529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64"/>
    <s v="USADO"/>
    <m/>
    <s v="CD MEMORIAS MUSICALES COLOMBIA"/>
    <s v="NAS VOL. III"/>
    <n v="8530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65"/>
    <s v="USADO"/>
    <m/>
    <s v="CD MEMORIAS MUSICALES COLOMBIA"/>
    <s v="NAS VOL. III"/>
    <n v="8531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66"/>
    <s v="USADO"/>
    <m/>
    <s v="CD MEMORIAS MUSICALES COLOMBIA"/>
    <s v="NAS VOL. III"/>
    <n v="8532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67"/>
    <s v="USADO"/>
    <m/>
    <s v="CD MEMORIAS MUSICALES COLOMBIA"/>
    <s v="NAS VOL. III"/>
    <n v="8533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68"/>
    <s v="USADO"/>
    <m/>
    <s v="CD MEMORIAS MUSICALES COLOMBIA"/>
    <s v="NAS VOL. III"/>
    <n v="8534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69"/>
    <s v="USADO"/>
    <m/>
    <s v="CD MEMORIAS MUSICALES COLOMBIA"/>
    <s v="NAS VOL. III"/>
    <n v="8535"/>
    <m/>
    <s v="DE"/>
    <n v="2420.4699999999998"/>
    <n v="2420.4699999999998"/>
    <s v="1-9-10-01-018"/>
    <s v="3-1-45-12"/>
    <n v="0"/>
    <n v="0"/>
    <x v="1572"/>
    <d v="2001-04-19T00:00:00"/>
    <x v="0"/>
  </r>
  <r>
    <n v="241"/>
    <s v="9.1 ELEMENTOS MUSICALES"/>
    <n v="1599"/>
    <s v="CD"/>
    <n v="5470"/>
    <s v="USADO"/>
    <m/>
    <s v="CD MEMORIAS MUSICALES COLOMBIA"/>
    <s v="NAS VOL. III"/>
    <n v="8536"/>
    <m/>
    <s v="DE"/>
    <n v="2420.4699999999998"/>
    <n v="2420.4699999999998"/>
    <s v="1-9-10-01-018"/>
    <s v="3-1-45-12"/>
    <n v="0"/>
    <n v="0"/>
    <x v="1572"/>
    <d v="2001-04-19T00:00:00"/>
    <x v="0"/>
  </r>
  <r>
    <n v="225"/>
    <s v="4.2 EQUIPO DE COMPUTACION"/>
    <n v="1139"/>
    <s v="IMPRESORA"/>
    <n v="5471"/>
    <s v="USADO"/>
    <m/>
    <s v="IMPRESORA  HP LASERJET 4100 S/"/>
    <s v="NO. USBNG00509"/>
    <n v="8538"/>
    <s v="USBNG00509"/>
    <s v="DE"/>
    <n v="3635070"/>
    <n v="3635070"/>
    <s v="1-6-70-02-001"/>
    <s v="3-1-45-06"/>
    <n v="3635070"/>
    <n v="0"/>
    <x v="1573"/>
    <d v="2001-05-08T00:00:00"/>
    <x v="3"/>
  </r>
  <r>
    <n v="241"/>
    <s v="9.1 ELEMENTOS MUSICALES"/>
    <n v="1599"/>
    <s v="CD"/>
    <n v="5472"/>
    <s v="USADO"/>
    <m/>
    <s v="DAT DT 60 CINTA MATRIZ"/>
    <m/>
    <n v="8542"/>
    <m/>
    <s v="DE"/>
    <n v="14297964"/>
    <n v="14297964"/>
    <s v="1-9-10-01-018"/>
    <s v="3-1-45-12"/>
    <n v="0"/>
    <n v="0"/>
    <x v="1574"/>
    <d v="2001-11-02T00:00:00"/>
    <x v="0"/>
  </r>
  <r>
    <n v="242"/>
    <s v="1.4.1. CUERDAS"/>
    <n v="1645"/>
    <s v="VIOLONCHELLO"/>
    <n v="5473"/>
    <s v="USADO"/>
    <m/>
    <s v="VIOLONCHELO,CONSTRUIDO POR LEO"/>
    <s v="N MOUGENOT EN 1898"/>
    <n v="8545"/>
    <m/>
    <s v="DE"/>
    <n v="30489500"/>
    <n v="30489500"/>
    <s v="1-6-55-05"/>
    <s v="1-6-55-05"/>
    <n v="0"/>
    <n v="28697155.419552263"/>
    <x v="1575"/>
    <d v="2001-12-31T00:00:00"/>
    <x v="2"/>
  </r>
  <r>
    <n v="243"/>
    <s v="1.4.2. PERCUSION"/>
    <n v="1667"/>
    <s v="PERCUSION MENOR"/>
    <n v="5474"/>
    <s v="USADO"/>
    <m/>
    <s v="CAJA VALLENATA PROFESIONAL"/>
    <m/>
    <n v="8547"/>
    <m/>
    <s v="CC"/>
    <n v="129195"/>
    <n v="129195"/>
    <s v="5-1-11-15-008"/>
    <s v="5-1-11-14-001"/>
    <n v="0"/>
    <n v="0"/>
    <x v="1576"/>
    <d v="2002-02-22T00:00:00"/>
    <x v="2"/>
  </r>
  <r>
    <n v="225"/>
    <s v="4.2 EQUIPO DE COMPUTACION"/>
    <n v="1265"/>
    <s v="UPS"/>
    <n v="5475"/>
    <s v="USADO"/>
    <m/>
    <s v="UPS WXIDE POWERWARE PLUS MOD.1"/>
    <s v="998 6KVA SERIE NO. BM045A0355"/>
    <n v="8549"/>
    <s v="BM045A0355"/>
    <s v="DE"/>
    <n v="5800000"/>
    <n v="5800000"/>
    <s v="1-6-70-02-001"/>
    <s v="1-6-70-02"/>
    <n v="5800000"/>
    <n v="5443242.332322211"/>
    <x v="1577"/>
    <d v="2002-10-02T00:00:00"/>
    <x v="3"/>
  </r>
  <r>
    <n v="241"/>
    <s v="9.1 ELEMENTOS MUSICALES"/>
    <n v="1599"/>
    <s v="CD"/>
    <n v="5476"/>
    <s v="USADO"/>
    <m/>
    <s v="CD MASTER MEMORIAS MUSICALES C"/>
    <s v="OLOMBIANAS"/>
    <n v="8550"/>
    <m/>
    <s v="DE"/>
    <n v="13340000"/>
    <n v="13340000"/>
    <s v="1-9-10-01-018"/>
    <s v="3-1-45-12"/>
    <n v="0"/>
    <n v="0"/>
    <x v="1578"/>
    <d v="2002-11-15T00:00:00"/>
    <x v="0"/>
  </r>
  <r>
    <n v="241"/>
    <s v="9.1 ELEMENTOS MUSICALES"/>
    <n v="1599"/>
    <s v="CD"/>
    <n v="5477"/>
    <s v="USADO"/>
    <m/>
    <s v="CD MEMORIAS MUSICALES COLOMBIA"/>
    <s v="NAS VOL.V"/>
    <n v="8552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78"/>
    <s v="USADO"/>
    <m/>
    <s v="CD MEMORIAS MUSICALES COLOMBIA"/>
    <s v="NAS VOL.V"/>
    <n v="8553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79"/>
    <s v="USADO"/>
    <m/>
    <s v="CD MEMORIAS MUSICALES COLOMBIA"/>
    <s v="NAS VOL.V"/>
    <n v="8554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80"/>
    <s v="USADO"/>
    <m/>
    <s v="CD MEMORIAS MUSICALES COLOMBIA"/>
    <s v="NAS VOL.V"/>
    <n v="8555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81"/>
    <s v="USADO"/>
    <m/>
    <s v="CD MEMORIAS MUSICALES COLOMBIA"/>
    <s v="NAS VOL.V"/>
    <n v="8556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82"/>
    <s v="USADO"/>
    <m/>
    <s v="CD MEMORIAS MUSICALES COLOMBIA"/>
    <s v="NAS VOL.V"/>
    <n v="8557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83"/>
    <s v="USADO"/>
    <m/>
    <s v="CD MEMORIAS MUSICALES COLOMBIA"/>
    <s v="NAS VOL.V"/>
    <n v="8558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84"/>
    <s v="USADO"/>
    <m/>
    <s v="CD MEMORIAS MUSICALES COLOMBIA"/>
    <s v="NAS VOL.V"/>
    <n v="8559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85"/>
    <s v="USADO"/>
    <m/>
    <s v="CD MEMORIAS MUSICALES COLOMBIA"/>
    <s v="NAS VOL.V"/>
    <n v="8560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86"/>
    <s v="USADO"/>
    <m/>
    <s v="CD MEMORIAS MUSICALES COLOMBIA"/>
    <s v="NAS VOL.V"/>
    <n v="8561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87"/>
    <s v="USADO"/>
    <m/>
    <s v="CD MEMORIAS MUSICALES COLOMBIA"/>
    <s v="NAS VOL.V"/>
    <n v="8562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88"/>
    <s v="USADO"/>
    <m/>
    <s v="CD MEMORIAS MUSICALES COLOMBIA"/>
    <s v="NAS VOL.V"/>
    <n v="8563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89"/>
    <s v="USADO"/>
    <m/>
    <s v="CD MEMORIAS MUSICALES COLOMBIA"/>
    <s v="NAS VOL.V"/>
    <n v="8564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90"/>
    <s v="USADO"/>
    <m/>
    <s v="CD MEMORIAS MUSICALES COLOMBIA"/>
    <s v="NAS VOL.V"/>
    <n v="8565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91"/>
    <s v="USADO"/>
    <m/>
    <s v="CD MEMORIAS MUSICALES COLOMBIA"/>
    <s v="NAS VOL.V"/>
    <n v="8566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92"/>
    <s v="USADO"/>
    <m/>
    <s v="CD MEMORIAS MUSICALES COLOMBIA"/>
    <s v="NAS VOL.V"/>
    <n v="8567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93"/>
    <s v="USADO"/>
    <m/>
    <s v="CD MEMORIAS MUSICALES COLOMBIA"/>
    <s v="NAS VOL.V"/>
    <n v="8568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94"/>
    <s v="USADO"/>
    <m/>
    <s v="CD MEMORIAS MUSICALES COLOMBIA"/>
    <s v="NAS VOL.V"/>
    <n v="8569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95"/>
    <s v="USADO"/>
    <m/>
    <s v="CD MEMORIAS MUSICALES COLOMBIA"/>
    <s v="NAS VOL.V"/>
    <n v="8570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96"/>
    <s v="USADO"/>
    <m/>
    <s v="CD MEMORIAS MUSICALES COLOMBIA"/>
    <s v="NAS VOL.V"/>
    <n v="8571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97"/>
    <s v="USADO"/>
    <m/>
    <s v="CD MEMORIAS MUSICALES COLOMBIA"/>
    <s v="NAS VOL.V"/>
    <n v="8572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98"/>
    <s v="USADO"/>
    <m/>
    <s v="CD MEMORIAS MUSICALES COLOMBIA"/>
    <s v="NAS VOL.V"/>
    <n v="8573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499"/>
    <s v="USADO"/>
    <m/>
    <s v="CD MEMORIAS MUSICALES COLOMBIA"/>
    <s v="NAS VOL.V"/>
    <n v="8574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00"/>
    <s v="USADO"/>
    <m/>
    <s v="CD MEMORIAS MUSICALES COLOMBIA"/>
    <s v="NAS VOL.V"/>
    <n v="8575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01"/>
    <s v="USADO"/>
    <m/>
    <s v="CD MEMORIAS MUSICALES COLOMBIA"/>
    <s v="NAS VOL.V"/>
    <n v="8576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02"/>
    <s v="USADO"/>
    <m/>
    <s v="CD MEMORIAS MUSICALES COLOMBIA"/>
    <s v="NAS VOL.V"/>
    <n v="8577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03"/>
    <s v="USADO"/>
    <m/>
    <s v="CD MEMORIAS MUSICALES COLOMBIA"/>
    <s v="NAS VOL.V"/>
    <n v="8578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04"/>
    <s v="USADO"/>
    <m/>
    <s v="CD MEMORIAS MUSICALES COLOMBIA"/>
    <s v="NAS VOL.V"/>
    <n v="8579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05"/>
    <s v="USADO"/>
    <m/>
    <s v="CD MEMORIAS MUSICALES COLOMBIA"/>
    <s v="NAS VOL.V"/>
    <n v="8580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06"/>
    <s v="USADO"/>
    <m/>
    <s v="CD MEMORIAS MUSICALES COLOMBIA"/>
    <s v="NAS VOL.V"/>
    <n v="8581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07"/>
    <s v="USADO"/>
    <m/>
    <s v="CD MEMORIAS MUSICALES COLOMBIA"/>
    <s v="NAS VOL.V"/>
    <n v="8582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08"/>
    <s v="USADO"/>
    <m/>
    <s v="CD MEMORIAS MUSICALES COLOMBIA"/>
    <s v="NAS VOL.V"/>
    <n v="8583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09"/>
    <s v="USADO"/>
    <m/>
    <s v="CD MEMORIAS MUSICALES COLOMBIA"/>
    <s v="NAS VOL.V"/>
    <n v="8584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10"/>
    <s v="USADO"/>
    <m/>
    <s v="CD MEMORIAS MUSICALES COLOMBIA"/>
    <s v="NAS VOL.V"/>
    <n v="8585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11"/>
    <s v="USADO"/>
    <m/>
    <s v="CD MEMORIAS MUSICALES COLOMBIA"/>
    <s v="NAS VOL.V"/>
    <n v="8586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12"/>
    <s v="USADO"/>
    <m/>
    <s v="CD MEMORIAS MUSICALES COLOMBIA"/>
    <s v="NAS VOL.V"/>
    <n v="8587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13"/>
    <s v="USADO"/>
    <m/>
    <s v="CD MEMORIAS MUSICALES COLOMBIA"/>
    <s v="NAS VOL.V"/>
    <n v="8588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14"/>
    <s v="USADO"/>
    <m/>
    <s v="CD MEMORIAS MUSICALES COLOMBIA"/>
    <s v="NAS VOL.V"/>
    <n v="8589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15"/>
    <s v="USADO"/>
    <m/>
    <s v="CD MEMORIAS MUSICALES COLOMBIA"/>
    <s v="NAS VOL.V"/>
    <n v="8590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16"/>
    <s v="USADO"/>
    <m/>
    <s v="CD MEMORIAS MUSICALES COLOMBIA"/>
    <s v="NAS VOL.V"/>
    <n v="8591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17"/>
    <s v="USADO"/>
    <m/>
    <s v="CD MEMORIAS MUSICALES COLOMBIA"/>
    <s v="NAS VOL.V"/>
    <n v="8592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18"/>
    <s v="USADO"/>
    <m/>
    <s v="CD MEMORIAS MUSICALES COLOMBIA"/>
    <s v="NAS VOL.V"/>
    <n v="8593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19"/>
    <s v="USADO"/>
    <m/>
    <s v="CD MEMORIAS MUSICALES COLOMBIA"/>
    <s v="NAS VOL.V"/>
    <n v="8594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20"/>
    <s v="USADO"/>
    <m/>
    <s v="CD MEMORIAS MUSICALES COLOMBIA"/>
    <s v="NAS VOL.V"/>
    <n v="8595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21"/>
    <s v="USADO"/>
    <m/>
    <s v="CD MEMORIAS MUSICALES COLOMBIA"/>
    <s v="NAS VOL.V"/>
    <n v="8596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22"/>
    <s v="USADO"/>
    <m/>
    <s v="CD MEMORIAS MUSICALES COLOMBIA"/>
    <s v="NAS VOL.V"/>
    <n v="8597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23"/>
    <s v="USADO"/>
    <m/>
    <s v="CD MEMORIAS MUSICALES COLOMBIA"/>
    <s v="NAS VOL.V"/>
    <n v="8598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24"/>
    <s v="USADO"/>
    <m/>
    <s v="CD MEMORIAS MUSICALES COLOMBIA"/>
    <s v="NAS VOL.V"/>
    <n v="8599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25"/>
    <s v="USADO"/>
    <m/>
    <s v="CD MEMORIAS MUSICALES COLOMBIA"/>
    <s v="NAS VOL.V"/>
    <n v="8600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26"/>
    <s v="USADO"/>
    <m/>
    <s v="CD MEMORIAS MUSICALES COLOMBIA"/>
    <s v="NAS VOL.V"/>
    <n v="8601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27"/>
    <s v="USADO"/>
    <m/>
    <s v="CD MEMORIAS MUSICALES COLOMBIA"/>
    <s v="NAS VOL.V"/>
    <n v="8602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28"/>
    <s v="USADO"/>
    <m/>
    <s v="CD MEMORIAS MUSICALES COLOMBIA"/>
    <s v="NAS VOL.V"/>
    <n v="8603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29"/>
    <s v="USADO"/>
    <m/>
    <s v="CD MEMORIAS MUSICALES COLOMBIA"/>
    <s v="NAS VOL.V"/>
    <n v="8604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30"/>
    <s v="USADO"/>
    <m/>
    <s v="CD MEMORIAS MUSICALES COLOMBIA"/>
    <s v="NAS VOL.V"/>
    <n v="8605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31"/>
    <s v="USADO"/>
    <m/>
    <s v="CD MEMORIAS MUSICALES COLOMBIA"/>
    <s v="NAS VOL.V"/>
    <n v="8606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32"/>
    <s v="USADO"/>
    <m/>
    <s v="CD MEMORIAS MUSICALES COLOMBIA"/>
    <s v="NAS VOL.V"/>
    <n v="8607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33"/>
    <s v="USADO"/>
    <m/>
    <s v="CD MEMORIAS MUSICALES COLOMBIA"/>
    <s v="NAS VOL.V"/>
    <n v="8608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34"/>
    <s v="INSERVIBLE"/>
    <m/>
    <s v="CD MEMORIAS MUSICALES COLOMBIA"/>
    <s v="NAS VOL.V"/>
    <n v="8609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35"/>
    <s v="INSERVIBLE"/>
    <m/>
    <s v="CD MEMORIAS MUSICALES COLOMBIA"/>
    <s v="NAS VOL.V"/>
    <n v="8610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36"/>
    <s v="INSERVIBLE"/>
    <m/>
    <s v="CD MEMORIAS MUSICALES COLOMBIA"/>
    <s v="NAS VOL.V"/>
    <n v="8611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37"/>
    <s v="INSERVIBLE"/>
    <m/>
    <s v="CD MEMORIAS MUSICALES COLOMBIA"/>
    <s v="NAS VOL.V"/>
    <n v="8612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38"/>
    <s v="INSERVIBLE"/>
    <m/>
    <s v="CD MEMORIAS MUSICALES COLOMBIA"/>
    <s v="NAS VOL.V"/>
    <n v="8613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39"/>
    <s v="INSERVIBLE"/>
    <m/>
    <s v="CD MEMORIAS MUSICALES COLOMBIA"/>
    <s v="NAS VOL.V"/>
    <n v="8614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40"/>
    <s v="INSERVIBLE"/>
    <m/>
    <s v="CD MEMORIAS MUSICALES COLOMBIA"/>
    <s v="NAS VOL.V"/>
    <n v="8615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41"/>
    <s v="INSERVIBLE"/>
    <m/>
    <s v="CD MEMORIAS MUSICALES COLOMBIA"/>
    <s v="NAS VOL.V"/>
    <n v="8616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42"/>
    <s v="INSERVIBLE"/>
    <m/>
    <s v="CD MEMORIAS MUSICALES COLOMBIA"/>
    <s v="NAS VOL.V"/>
    <n v="8617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43"/>
    <s v="INSERVIBLE"/>
    <m/>
    <s v="CD MEMORIAS MUSICALES COLOMBIA"/>
    <s v="NAS VOL.V"/>
    <n v="8618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44"/>
    <s v="INSERVIBLE"/>
    <m/>
    <s v="CD MEMORIAS MUSICALES COLOMBIA"/>
    <s v="NAS VOL.V"/>
    <n v="8619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45"/>
    <s v="INSERVIBLE"/>
    <m/>
    <s v="CD MEMORIAS MUSICALES COLOMBIA"/>
    <s v="NAS VOL.V"/>
    <n v="8620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46"/>
    <s v="INSERVIBLE"/>
    <m/>
    <s v="CD MEMORIAS MUSICALES COLOMBIA"/>
    <s v="NAS VOL.V"/>
    <n v="8621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47"/>
    <s v="INSERVIBLE"/>
    <m/>
    <s v="CD MEMORIAS MUSICALES COLOMBIA"/>
    <s v="NAS VOL.V"/>
    <n v="8622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48"/>
    <s v="INSERVIBLE"/>
    <m/>
    <s v="CD MEMORIAS MUSICALES COLOMBIA"/>
    <s v="NAS VOL.V"/>
    <n v="8623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49"/>
    <s v="INSERVIBLE"/>
    <m/>
    <s v="CD MEMORIAS MUSICALES COLOMBIA"/>
    <s v="NAS VOL.V"/>
    <n v="8624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50"/>
    <s v="INSERVIBLE"/>
    <m/>
    <s v="CD MEMORIAS MUSICALES COLOMBIA"/>
    <s v="NAS VOL.V"/>
    <n v="8625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51"/>
    <s v="INSERVIBLE"/>
    <m/>
    <s v="CD MEMORIAS MUSICALES COLOMBIA"/>
    <s v="NAS VOL.V"/>
    <n v="8626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52"/>
    <s v="INSERVIBLE"/>
    <m/>
    <s v="CD MEMORIAS MUSICALES COLOMBIA"/>
    <s v="NAS VOL.V"/>
    <n v="8627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53"/>
    <s v="INSERVIBLE"/>
    <m/>
    <s v="CD MEMORIAS MUSICALES COLOMBIA"/>
    <s v="NAS VOL.V"/>
    <n v="8628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54"/>
    <s v="INSERVIBLE"/>
    <m/>
    <s v="CD MEMORIAS MUSICALES COLOMBIA"/>
    <s v="NAS VOL.V"/>
    <n v="8629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55"/>
    <s v="INSERVIBLE"/>
    <m/>
    <s v="CD MEMORIAS MUSICALES COLOMBIA"/>
    <s v="NAS VOL.V"/>
    <n v="8630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56"/>
    <s v="INSERVIBLE"/>
    <m/>
    <s v="CD MEMORIAS MUSICALES COLOMBIA"/>
    <s v="NAS VOL.V"/>
    <n v="8631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57"/>
    <s v="INSERVIBLE"/>
    <m/>
    <s v="CD MEMORIAS MUSICALES COLOMBIA"/>
    <s v="NAS VOL.V"/>
    <n v="8632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58"/>
    <s v="USADO"/>
    <m/>
    <s v="CD MEMORIAS MUSICALES COLOMBIA"/>
    <s v="NAS VOL.V"/>
    <n v="8633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59"/>
    <s v="USADO"/>
    <m/>
    <s v="CD MEMORIAS MUSICALES COLOMBIA"/>
    <s v="NAS VOL.V"/>
    <n v="8634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60"/>
    <s v="USADO"/>
    <m/>
    <s v="CD MEMORIAS MUSICALES COLOMBIA"/>
    <s v="NAS VOL.V"/>
    <n v="8635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61"/>
    <s v="USADO"/>
    <m/>
    <s v="CD MEMORIAS MUSICALES COLOMBIA"/>
    <s v="NAS VOL.V"/>
    <n v="8636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62"/>
    <s v="USADO"/>
    <m/>
    <s v="CD MEMORIAS MUSICALES COLOMBIA"/>
    <s v="NAS VOL.V"/>
    <n v="8637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63"/>
    <s v="USADO"/>
    <m/>
    <s v="CD MEMORIAS MUSICALES COLOMBIA"/>
    <s v="NAS VOL.V"/>
    <n v="8638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64"/>
    <s v="USADO"/>
    <m/>
    <s v="CD MEMORIAS MUSICALES COLOMBIA"/>
    <s v="NAS VOL.V"/>
    <n v="8639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65"/>
    <s v="USADO"/>
    <m/>
    <s v="CD MEMORIAS MUSICALES COLOMBIA"/>
    <s v="NAS VOL.V"/>
    <n v="8640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66"/>
    <s v="USADO"/>
    <m/>
    <s v="CD MEMORIAS MUSICALES COLOMBIA"/>
    <s v="NAS VOL.V"/>
    <n v="8641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67"/>
    <s v="USADO"/>
    <m/>
    <s v="CD MEMORIAS MUSICALES COLOMBIA"/>
    <s v="NAS VOL.V"/>
    <n v="8642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68"/>
    <s v="USADO"/>
    <m/>
    <s v="CD MEMORIAS MUSICALES COLOMBIA"/>
    <s v="NAS VOL.V"/>
    <n v="8643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69"/>
    <s v="USADO"/>
    <m/>
    <s v="CD MEMORIAS MUSICALES COLOMBIA"/>
    <s v="NAS VOL.V"/>
    <n v="8644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70"/>
    <s v="USADO"/>
    <m/>
    <s v="CD MEMORIAS MUSICALES COLOMBIA"/>
    <s v="NAS VOL.V"/>
    <n v="8645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71"/>
    <s v="USADO"/>
    <m/>
    <s v="CD MEMORIAS MUSICALES COLOMBIA"/>
    <s v="NAS VOL.V"/>
    <n v="8646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72"/>
    <s v="USADO"/>
    <m/>
    <s v="CD MEMORIAS MUSICALES COLOMBIA"/>
    <s v="NAS VOL.V"/>
    <n v="8647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73"/>
    <s v="USADO"/>
    <m/>
    <s v="CD MEMORIAS MUSICALES COLOMBIA"/>
    <s v="NAS VOL.V"/>
    <n v="8648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74"/>
    <s v="USADO"/>
    <m/>
    <s v="CD MEMORIAS MUSICALES COLOMBIA"/>
    <s v="NAS VOL.V"/>
    <n v="8649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75"/>
    <s v="USADO"/>
    <m/>
    <s v="CD MEMORIAS MUSICALES COLOMBIA"/>
    <s v="NAS VOL.V"/>
    <n v="8650"/>
    <m/>
    <s v="DE"/>
    <n v="2300"/>
    <n v="2300"/>
    <s v="1-9-10-01-018"/>
    <s v="3-1-45-12"/>
    <n v="0"/>
    <n v="0"/>
    <x v="1579"/>
    <d v="2002-12-21T00:00:00"/>
    <x v="0"/>
  </r>
  <r>
    <n v="241"/>
    <s v="9.1 ELEMENTOS MUSICALES"/>
    <n v="1599"/>
    <s v="CD"/>
    <n v="5576"/>
    <s v="USADO"/>
    <m/>
    <s v="CD MEMORIAS MUSICALES COLOMBIA"/>
    <s v="NAS VOL.V"/>
    <n v="8651"/>
    <m/>
    <s v="DE"/>
    <n v="2300"/>
    <n v="2300"/>
    <s v="1-9-10-01-018"/>
    <s v="3-1-45-12"/>
    <n v="0"/>
    <n v="0"/>
    <x v="1579"/>
    <d v="2002-12-21T00:00:00"/>
    <x v="0"/>
  </r>
  <r>
    <n v="225"/>
    <s v="4.2 EQUIPO DE COMPUTACION"/>
    <n v="1706"/>
    <s v="SOFTWARE"/>
    <n v="5577"/>
    <s v="USADO"/>
    <m/>
    <s v="FINALE 2003 FULL CD INGLES PRO"/>
    <s v="DUCTO EDUCATIVO."/>
    <n v="8652"/>
    <m/>
    <s v="DE"/>
    <n v="977880"/>
    <n v="977880"/>
    <s v="1-9-70-07"/>
    <s v="3-1-45-07"/>
    <n v="977880"/>
    <n v="0"/>
    <x v="1580"/>
    <d v="2002-12-24T00:00:00"/>
    <x v="5"/>
  </r>
  <r>
    <n v="241"/>
    <s v="9.1 ELEMENTOS MUSICALES"/>
    <n v="1599"/>
    <s v="CD"/>
    <n v="5578"/>
    <s v="INSERVIBLE"/>
    <m/>
    <s v="CD MEMORIAS MUSICALES COLOMBIA"/>
    <s v="NAS VOL. IV"/>
    <n v="8653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79"/>
    <s v="INSERVIBLE"/>
    <m/>
    <s v="CD MEMORIAS MUSICALES COLOMBIA"/>
    <s v="NAS VOL. IV"/>
    <n v="8654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80"/>
    <s v="INSERVIBLE"/>
    <m/>
    <s v="CD MEMORIAS MUSICALES COLOMBIA"/>
    <s v="NAS VOL. IV"/>
    <n v="8655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81"/>
    <s v="INSERVIBLE"/>
    <m/>
    <s v="CD MEMORIAS MUSICALES COLOMBIA"/>
    <s v="NAS VOL. IV"/>
    <n v="8656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82"/>
    <s v="INSERVIBLE"/>
    <m/>
    <s v="CD MEMORIAS MUSICALES COLOMBIA"/>
    <s v="NAS VOL. IV"/>
    <n v="8657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83"/>
    <s v="INSERVIBLE"/>
    <m/>
    <s v="CD MEMORIAS MUSICALES COLOMBIA"/>
    <s v="NAS VOL. IV"/>
    <n v="8658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84"/>
    <s v="INSERVIBLE"/>
    <m/>
    <s v="CD MEMORIAS MUSICALES COLOMBIA"/>
    <s v="NAS VOL. IV"/>
    <n v="8659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85"/>
    <s v="INSERVIBLE"/>
    <m/>
    <s v="CD MEMORIAS MUSICALES COLOMBIA"/>
    <s v="NAS VOL. IV"/>
    <n v="8660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86"/>
    <s v="INSERVIBLE"/>
    <m/>
    <s v="CD MEMORIAS MUSICALES COLOMBIA"/>
    <s v="NAS VOL. IV"/>
    <n v="8661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87"/>
    <s v="INSERVIBLE"/>
    <m/>
    <s v="CD MEMORIAS MUSICALES COLOMBIA"/>
    <s v="NAS VOL. IV"/>
    <n v="8662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88"/>
    <s v="INSERVIBLE"/>
    <m/>
    <s v="CD MEMORIAS MUSICALES COLOMBIA"/>
    <s v="NAS VOL. IV"/>
    <n v="8663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89"/>
    <s v="INSERVIBLE"/>
    <m/>
    <s v="CD MEMORIAS MUSICALES COLOMBIA"/>
    <s v="NAS VOL. IV"/>
    <n v="8664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90"/>
    <s v="INSERVIBLE"/>
    <m/>
    <s v="CD MEMORIAS MUSICALES COLOMBIA"/>
    <s v="NAS VOL. IV"/>
    <n v="8665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91"/>
    <s v="INSERVIBLE"/>
    <m/>
    <s v="CD MEMORIAS MUSICALES COLOMBIA"/>
    <s v="NAS VOL. IV"/>
    <n v="8666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92"/>
    <s v="INSERVIBLE"/>
    <m/>
    <s v="CD MEMORIAS MUSICALES COLOMBIA"/>
    <s v="NAS VOL. IV"/>
    <n v="8667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93"/>
    <s v="INSERVIBLE"/>
    <m/>
    <s v="CD MEMORIAS MUSICALES COLOMBIA"/>
    <s v="NAS VOL. IV"/>
    <n v="8668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94"/>
    <s v="INSERVIBLE"/>
    <m/>
    <s v="CD MEMORIAS MUSICALES COLOMBIA"/>
    <s v="NAS VOL. IV"/>
    <n v="8669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95"/>
    <s v="INSERVIBLE"/>
    <m/>
    <s v="CD MEMORIAS MUSICALES COLOMBIA"/>
    <s v="NAS VOL. IV"/>
    <n v="8670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96"/>
    <s v="INSERVIBLE"/>
    <m/>
    <s v="CD MEMORIAS MUSICALES COLOMBIA"/>
    <s v="NAS VOL. IV"/>
    <n v="8671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97"/>
    <s v="INSERVIBLE"/>
    <m/>
    <s v="CD MEMORIAS MUSICALES COLOMBIA"/>
    <s v="NAS VOL. IV"/>
    <n v="8672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98"/>
    <s v="INSERVIBLE"/>
    <m/>
    <s v="CD MEMORIAS MUSICALES COLOMBIA"/>
    <s v="NAS VOL. IV"/>
    <n v="8673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599"/>
    <s v="INSERVIBLE"/>
    <m/>
    <s v="CD MEMORIAS MUSICALES COLOMBIA"/>
    <s v="NAS VOL. IV"/>
    <n v="8674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00"/>
    <s v="INSERVIBLE"/>
    <m/>
    <s v="CD MEMORIAS MUSICALES COLOMBIA"/>
    <s v="NAS VOL. IV"/>
    <n v="8675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01"/>
    <s v="INSERVIBLE"/>
    <m/>
    <s v="CD MEMORIAS MUSICALES COLOMBIA"/>
    <s v="NAS VOL. IV"/>
    <n v="8676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02"/>
    <s v="INSERVIBLE"/>
    <m/>
    <s v="CD MEMORIAS MUSICALES COLOMBIA"/>
    <s v="NAS VOL. IV"/>
    <n v="8677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03"/>
    <s v="INSERVIBLE"/>
    <m/>
    <s v="CD MEMORIAS MUSICALES COLOMBIA"/>
    <s v="NAS VOL. IV"/>
    <n v="8678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04"/>
    <s v="INSERVIBLE"/>
    <m/>
    <s v="CD MEMORIAS MUSICALES COLOMBIA"/>
    <s v="NAS VOL. IV"/>
    <n v="8679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05"/>
    <s v="INSERVIBLE"/>
    <m/>
    <s v="CD MEMORIAS MUSICALES COLOMBIA"/>
    <s v="NAS VOL. IV"/>
    <n v="8680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06"/>
    <s v="INSERVIBLE"/>
    <m/>
    <s v="CD MEMORIAS MUSICALES COLOMBIA"/>
    <s v="NAS VOL. IV"/>
    <n v="8681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07"/>
    <s v="INSERVIBLE"/>
    <m/>
    <s v="CD MEMORIAS MUSICALES COLOMBIA"/>
    <s v="NAS VOL. IV"/>
    <n v="8682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08"/>
    <s v="INSERVIBLE"/>
    <m/>
    <s v="CD MEMORIAS MUSICALES COLOMBIA"/>
    <s v="NAS VOL. IV"/>
    <n v="8683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09"/>
    <s v="INSERVIBLE"/>
    <m/>
    <s v="CD MEMORIAS MUSICALES COLOMBIA"/>
    <s v="NAS VOL. IV"/>
    <n v="8684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10"/>
    <s v="INSERVIBLE"/>
    <m/>
    <s v="CD MEMORIAS MUSICALES COLOMBIA"/>
    <s v="NAS VOL. IV"/>
    <n v="8685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11"/>
    <s v="INSERVIBLE"/>
    <m/>
    <s v="CD MEMORIAS MUSICALES COLOMBIA"/>
    <s v="NAS VOL. IV"/>
    <n v="8686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12"/>
    <s v="INSERVIBLE"/>
    <m/>
    <s v="CD MEMORIAS MUSICALES COLOMBIA"/>
    <s v="NAS VOL. IV"/>
    <n v="8687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13"/>
    <s v="INSERVIBLE"/>
    <m/>
    <s v="CD MEMORIAS MUSICALES COLOMBIA"/>
    <s v="NAS VOL. IV"/>
    <n v="8688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14"/>
    <s v="INSERVIBLE"/>
    <m/>
    <s v="CD MEMORIAS MUSICALES COLOMBIA"/>
    <s v="NAS VOL. IV"/>
    <n v="8689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15"/>
    <s v="INSERVIBLE"/>
    <m/>
    <s v="CD MEMORIAS MUSICALES COLOMBIA"/>
    <s v="NAS VOL. IV"/>
    <n v="8690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16"/>
    <s v="INSERVIBLE"/>
    <m/>
    <s v="CD MEMORIAS MUSICALES COLOMBIA"/>
    <s v="NAS VOL. IV"/>
    <n v="8691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17"/>
    <s v="INSERVIBLE"/>
    <m/>
    <s v="CD MEMORIAS MUSICALES COLOMBIA"/>
    <s v="NAS VOL. IV"/>
    <n v="8692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18"/>
    <s v="INSERVIBLE"/>
    <m/>
    <s v="CD MEMORIAS MUSICALES COLOMBIA"/>
    <s v="NAS VOL. IV"/>
    <n v="8693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19"/>
    <s v="INSERVIBLE"/>
    <m/>
    <s v="CD MEMORIAS MUSICALES COLOMBIA"/>
    <s v="NAS VOL. IV"/>
    <n v="8694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20"/>
    <s v="INSERVIBLE"/>
    <m/>
    <s v="CD MEMORIAS MUSICALES COLOMBIA"/>
    <s v="NAS VOL. IV"/>
    <n v="8695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21"/>
    <s v="INSERVIBLE"/>
    <m/>
    <s v="CD MEMORIAS MUSICALES COLOMBIA"/>
    <s v="NAS VOL. IV"/>
    <n v="8696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22"/>
    <s v="INSERVIBLE"/>
    <m/>
    <s v="CD MEMORIAS MUSICALES COLOMBIA"/>
    <s v="NAS VOL. IV"/>
    <n v="8697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23"/>
    <s v="INSERVIBLE"/>
    <m/>
    <s v="CD MEMORIAS MUSICALES COLOMBIA"/>
    <s v="NAS VOL. IV"/>
    <n v="8698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24"/>
    <s v="INSERVIBLE"/>
    <m/>
    <s v="CD MEMORIAS MUSICALES COLOMBIA"/>
    <s v="NAS VOL. IV"/>
    <n v="8699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25"/>
    <s v="INSERVIBLE"/>
    <m/>
    <s v="CD MEMORIAS MUSICALES COLOMBIA"/>
    <s v="NAS VOL. IV"/>
    <n v="8700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26"/>
    <s v="INSERVIBLE"/>
    <m/>
    <s v="CD MEMORIAS MUSICALES COLOMBIA"/>
    <s v="NAS VOL. IV"/>
    <n v="8701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27"/>
    <s v="INSERVIBLE"/>
    <m/>
    <s v="CD MEMORIAS MUSICALES COLOMBIA"/>
    <s v="NAS VOL. IV"/>
    <n v="8702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28"/>
    <s v="INSERVIBLE"/>
    <m/>
    <s v="CD MEMORIAS MUSICALES COLOMBIA"/>
    <s v="NAS VOL. IV"/>
    <n v="8703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29"/>
    <s v="INSERVIBLE"/>
    <m/>
    <s v="CD MEMORIAS MUSICALES COLOMBIA"/>
    <s v="NAS VOL. IV"/>
    <n v="8704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30"/>
    <s v="INSERVIBLE"/>
    <m/>
    <s v="CD MEMORIAS MUSICALES COLOMBIA"/>
    <s v="NAS VOL. IV"/>
    <n v="8705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31"/>
    <s v="INSERVIBLE"/>
    <m/>
    <s v="CD MEMORIAS MUSICALES COLOMBIA"/>
    <s v="NAS VOL. IV"/>
    <n v="8706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32"/>
    <s v="INSERVIBLE"/>
    <m/>
    <s v="CD MEMORIAS MUSICALES COLOMBIA"/>
    <s v="NAS VOL. IV"/>
    <n v="8707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33"/>
    <s v="INSERVIBLE"/>
    <m/>
    <s v="CD MEMORIAS MUSICALES COLOMBIA"/>
    <s v="NAS VOL. IV"/>
    <n v="8708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34"/>
    <s v="INSERVIBLE"/>
    <m/>
    <s v="CD MEMORIAS MUSICALES COLOMBIA"/>
    <s v="NAS VOL. IV"/>
    <n v="8709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35"/>
    <s v="INSERVIBLE"/>
    <m/>
    <s v="CD MEMORIAS MUSICALES COLOMBIA"/>
    <s v="NAS VOL. IV"/>
    <n v="8710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36"/>
    <s v="INSERVIBLE"/>
    <m/>
    <s v="CD MEMORIAS MUSICALES COLOMBIA"/>
    <s v="NAS VOL. IV"/>
    <n v="8711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37"/>
    <s v="INSERVIBLE"/>
    <m/>
    <s v="CD MEMORIAS MUSICALES COLOMBIA"/>
    <s v="NAS VOL. IV"/>
    <n v="8712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38"/>
    <s v="INSERVIBLE"/>
    <m/>
    <s v="CD MEMORIAS MUSICALES COLOMBIA"/>
    <s v="NAS VOL. IV"/>
    <n v="8713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39"/>
    <s v="INSERVIBLE"/>
    <m/>
    <s v="CD MEMORIAS MUSICALES COLOMBIA"/>
    <s v="NAS VOL. IV"/>
    <n v="8714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40"/>
    <s v="INSERVIBLE"/>
    <m/>
    <s v="CD MEMORIAS MUSICALES COLOMBIA"/>
    <s v="NAS VOL. IV"/>
    <n v="8715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41"/>
    <s v="INSERVIBLE"/>
    <m/>
    <s v="CD MEMORIAS MUSICALES COLOMBIA"/>
    <s v="NAS VOL. IV"/>
    <n v="8716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42"/>
    <s v="INSERVIBLE"/>
    <m/>
    <s v="CD MEMORIAS MUSICALES COLOMBIA"/>
    <s v="NAS VOL. IV"/>
    <n v="8717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43"/>
    <s v="INSERVIBLE"/>
    <m/>
    <s v="CD MEMORIAS MUSICALES COLOMBIA"/>
    <s v="NAS VOL. IV"/>
    <n v="8718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44"/>
    <s v="INSERVIBLE"/>
    <m/>
    <s v="CD MEMORIAS MUSICALES COLOMBIA"/>
    <s v="NAS VOL. IV"/>
    <n v="8719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45"/>
    <s v="INSERVIBLE"/>
    <m/>
    <s v="CD MEMORIAS MUSICALES COLOMBIA"/>
    <s v="NAS VOL. IV"/>
    <n v="8720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46"/>
    <s v="INSERVIBLE"/>
    <m/>
    <s v="CD MEMORIAS MUSICALES COLOMBIA"/>
    <s v="NAS VOL. IV"/>
    <n v="8721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47"/>
    <s v="INSERVIBLE"/>
    <m/>
    <s v="CD MEMORIAS MUSICALES COLOMBIA"/>
    <s v="NAS VOL. IV"/>
    <n v="8722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48"/>
    <s v="INSERVIBLE"/>
    <m/>
    <s v="CD MEMORIAS MUSICALES COLOMBIA"/>
    <s v="NAS VOL. IV"/>
    <n v="8723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49"/>
    <s v="INSERVIBLE"/>
    <m/>
    <s v="CD MEMORIAS MUSICALES COLOMBIA"/>
    <s v="NAS VOL. IV"/>
    <n v="8724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50"/>
    <s v="INSERVIBLE"/>
    <m/>
    <s v="CD MEMORIAS MUSICALES COLOMBIA"/>
    <s v="NAS VOL. IV"/>
    <n v="8725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51"/>
    <s v="INSERVIBLE"/>
    <m/>
    <s v="CD MEMORIAS MUSICALES COLOMBIA"/>
    <s v="NAS VOL. IV"/>
    <n v="8726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52"/>
    <s v="INSERVIBLE"/>
    <m/>
    <s v="CD MEMORIAS MUSICALES COLOMBIA"/>
    <s v="NAS VOL. IV"/>
    <n v="8727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53"/>
    <s v="INSERVIBLE"/>
    <m/>
    <s v="CD MEMORIAS MUSICALES COLOMBIA"/>
    <s v="NAS VOL. IV"/>
    <n v="8728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54"/>
    <s v="INSERVIBLE"/>
    <m/>
    <s v="CD MEMORIAS MUSICALES COLOMBIA"/>
    <s v="NAS VOL. IV"/>
    <n v="8729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55"/>
    <s v="INSERVIBLE"/>
    <m/>
    <s v="CD MEMORIAS MUSICALES COLOMBIA"/>
    <s v="NAS VOL. IV"/>
    <n v="8730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56"/>
    <s v="INSERVIBLE"/>
    <m/>
    <s v="CD MEMORIAS MUSICALES COLOMBIA"/>
    <s v="NAS VOL. IV"/>
    <n v="8731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57"/>
    <s v="INSERVIBLE"/>
    <m/>
    <s v="CD MEMORIAS MUSICALES COLOMBIA"/>
    <s v="NAS VOL. IV"/>
    <n v="8732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58"/>
    <s v="INSERVIBLE"/>
    <m/>
    <s v="CD MEMORIAS MUSICALES COLOMBIA"/>
    <s v="NAS VOL. IV"/>
    <n v="8733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59"/>
    <s v="INSERVIBLE"/>
    <m/>
    <s v="CD MEMORIAS MUSICALES COLOMBIA"/>
    <s v="NAS VOL. IV"/>
    <n v="8734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60"/>
    <s v="INSERVIBLE"/>
    <m/>
    <s v="CD MEMORIAS MUSICALES COLOMBIA"/>
    <s v="NAS VOL. IV"/>
    <n v="8735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61"/>
    <s v="INSERVIBLE"/>
    <m/>
    <s v="CD MEMORIAS MUSICALES COLOMBIA"/>
    <s v="NAS VOL. IV"/>
    <n v="8736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62"/>
    <s v="INSERVIBLE"/>
    <m/>
    <s v="CD MEMORIAS MUSICALES COLOMBIA"/>
    <s v="NAS VOL. IV"/>
    <n v="8737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63"/>
    <s v="INSERVIBLE"/>
    <m/>
    <s v="CD MEMORIAS MUSICALES COLOMBIA"/>
    <s v="NAS VOL. IV"/>
    <n v="8738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64"/>
    <s v="INSERVIBLE"/>
    <m/>
    <s v="CD MEMORIAS MUSICALES COLOMBIA"/>
    <s v="NAS VOL. IV"/>
    <n v="8739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65"/>
    <s v="INSERVIBLE"/>
    <m/>
    <s v="CD MEMORIAS MUSICALES COLOMBIA"/>
    <s v="NAS VOL. IV"/>
    <n v="8740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66"/>
    <s v="INSERVIBLE"/>
    <m/>
    <s v="CD MEMORIAS MUSICALES COLOMBIA"/>
    <s v="NAS VOL. IV"/>
    <n v="8741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67"/>
    <s v="INSERVIBLE"/>
    <m/>
    <s v="CD MEMORIAS MUSICALES COLOMBIA"/>
    <s v="NAS VOL. IV"/>
    <n v="8742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68"/>
    <s v="INSERVIBLE"/>
    <m/>
    <s v="CD MEMORIAS MUSICALES COLOMBIA"/>
    <s v="NAS VOL. IV"/>
    <n v="8743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69"/>
    <s v="INSERVIBLE"/>
    <m/>
    <s v="CD MEMORIAS MUSICALES COLOMBIA"/>
    <s v="NAS VOL. IV"/>
    <n v="8744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70"/>
    <s v="INSERVIBLE"/>
    <m/>
    <s v="CD MEMORIAS MUSICALES COLOMBIA"/>
    <s v="NAS VOL. IV"/>
    <n v="8745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71"/>
    <s v="INSERVIBLE"/>
    <m/>
    <s v="CD MEMORIAS MUSICALES COLOMBIA"/>
    <s v="NAS VOL. IV"/>
    <n v="8746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72"/>
    <s v="INSERVIBLE"/>
    <m/>
    <s v="CD MEMORIAS MUSICALES COLOMBIA"/>
    <s v="NAS VOL. IV"/>
    <n v="8747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73"/>
    <s v="INSERVIBLE"/>
    <m/>
    <s v="CD MEMORIAS MUSICALES COLOMBIA"/>
    <s v="NAS VOL. IV"/>
    <n v="8748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74"/>
    <s v="INSERVIBLE"/>
    <m/>
    <s v="CD MEMORIAS MUSICALES COLOMBIA"/>
    <s v="NAS VOL. IV"/>
    <n v="8749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75"/>
    <s v="INSERVIBLE"/>
    <m/>
    <s v="CD MEMORIAS MUSICALES COLOMBIA"/>
    <s v="NAS VOL. IV"/>
    <n v="8750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76"/>
    <s v="INSERVIBLE"/>
    <m/>
    <s v="CD MEMORIAS MUSICALES COLOMBIA"/>
    <s v="NAS VOL. IV"/>
    <n v="8751"/>
    <m/>
    <s v="DE"/>
    <n v="2660.02"/>
    <n v="2660.02"/>
    <s v="1-9-10-01-018"/>
    <s v="3-1-45-12"/>
    <n v="0"/>
    <n v="0"/>
    <x v="1581"/>
    <d v="2002-12-24T00:00:00"/>
    <x v="0"/>
  </r>
  <r>
    <n v="241"/>
    <s v="9.1 ELEMENTOS MUSICALES"/>
    <n v="1599"/>
    <s v="CD"/>
    <n v="5677"/>
    <s v="INSERVIBLE"/>
    <m/>
    <s v="CD MEMORIAS MUSICALES COLOMBIA"/>
    <s v="NAS VOL. IV"/>
    <n v="8752"/>
    <m/>
    <s v="DE"/>
    <n v="2660.02"/>
    <n v="2660.02"/>
    <s v="1-9-10-01-018"/>
    <s v="3-1-45-12"/>
    <n v="0"/>
    <n v="0"/>
    <x v="1581"/>
    <d v="2002-12-24T00:00:00"/>
    <x v="0"/>
  </r>
  <r>
    <n v="225"/>
    <s v="4.2 EQUIPO DE COMPUTACION"/>
    <n v="1204"/>
    <s v="COMPUTADOR (Monitor, teclado,mouse)"/>
    <n v="5678"/>
    <s v="INSERVIBLE"/>
    <m/>
    <s v="COMPUTADOR DELL OPTIPLEX GX 26"/>
    <s v="0 (147053)"/>
    <n v="8754"/>
    <s v="GX 260"/>
    <s v="DE"/>
    <n v="3052924"/>
    <n v="3052924"/>
    <s v="1-6-37-10-002-001"/>
    <s v="3-1-45-06"/>
    <n v="3052924"/>
    <n v="0"/>
    <x v="1582"/>
    <d v="2003-01-31T00:00:00"/>
    <x v="3"/>
  </r>
  <r>
    <n v="225"/>
    <s v="4.2 EQUIPO DE COMPUTACION"/>
    <n v="1204"/>
    <s v="COMPUTADOR (Monitor, teclado,mouse)"/>
    <n v="5679"/>
    <s v="INSERVIBLE"/>
    <m/>
    <s v="COMPUTADOR DELL OPTIPLEX GX 26"/>
    <s v="0 (147055)"/>
    <n v="8755"/>
    <s v="GX 260"/>
    <s v="DE"/>
    <n v="3052924"/>
    <n v="3052924"/>
    <s v="1-6-37-10-002-001"/>
    <s v="3-1-45-06"/>
    <n v="3052924"/>
    <n v="0"/>
    <x v="1582"/>
    <d v="2003-01-31T00:00:00"/>
    <x v="3"/>
  </r>
  <r>
    <n v="225"/>
    <s v="4.2 EQUIPO DE COMPUTACION"/>
    <n v="1204"/>
    <s v="COMPUTADOR (Monitor, teclado,mouse)"/>
    <n v="5680"/>
    <s v="INSERVIBLE"/>
    <m/>
    <s v="COMPUTADOR DELL OPTIPLEX GX 26"/>
    <s v="0 (147057)"/>
    <n v="8757"/>
    <s v="GX 260"/>
    <s v="DE"/>
    <n v="3052924"/>
    <n v="3052924"/>
    <s v="1-6-37-10-002-001"/>
    <s v="3-1-45-06"/>
    <n v="3052924"/>
    <n v="0"/>
    <x v="1582"/>
    <d v="2003-01-31T00:00:00"/>
    <x v="3"/>
  </r>
  <r>
    <n v="225"/>
    <s v="4.2 EQUIPO DE COMPUTACION"/>
    <n v="1232"/>
    <s v="SERVIDOR CON LINUX O WINDOWS SERVER"/>
    <n v="5681"/>
    <s v="INSERVIBLE"/>
    <m/>
    <s v="SERVIDOR DELL POWERED TM 1600S"/>
    <s v="C(145523)"/>
    <n v="8758"/>
    <m/>
    <s v="DE"/>
    <n v="10368814"/>
    <n v="10368814"/>
    <s v="1-6-37-10-002-001"/>
    <s v="1-6-37-10"/>
    <n v="10368814"/>
    <n v="9717753.0830896273"/>
    <x v="1583"/>
    <d v="2003-01-31T00:00:00"/>
    <x v="3"/>
  </r>
  <r>
    <n v="219"/>
    <s v="1.6 HERRAMIENTAS Y ACCESORIOS"/>
    <n v="1661"/>
    <s v="ANDAMIO"/>
    <n v="5682"/>
    <s v="USADO"/>
    <m/>
    <s v="ANDAMIO TUBULAR DE 1.10 X 1.10"/>
    <s v=" MTS"/>
    <n v="8759"/>
    <m/>
    <s v="DE"/>
    <n v="1020800"/>
    <n v="1020800"/>
    <s v="1-6-55-11"/>
    <s v="3-1-45-06"/>
    <n v="1020800"/>
    <n v="0"/>
    <x v="1584"/>
    <d v="2003-03-25T00:00:00"/>
    <x v="1"/>
  </r>
  <r>
    <n v="224"/>
    <s v="4.1 EQUIPO DE COMUNICACION"/>
    <n v="1623"/>
    <s v="MICROFONO"/>
    <n v="5683"/>
    <s v="USADO"/>
    <m/>
    <s v="MICROFONO PROFESIONAL  SHURE R"/>
    <s v="EF. KSM-44 C/ESTUC"/>
    <n v="8760"/>
    <m/>
    <s v="DE"/>
    <n v="2320000"/>
    <n v="2320000"/>
    <s v="1-6-70-01"/>
    <s v="1-6-70-01"/>
    <n v="2320000"/>
    <n v="2172087.3362445417"/>
    <x v="1585"/>
    <d v="2003-04-29T00:00:00"/>
    <x v="3"/>
  </r>
  <r>
    <n v="246"/>
    <s v="1.4.4. EQUIPO DE MUSICA"/>
    <n v="1707"/>
    <s v="SONIDO"/>
    <n v="5684"/>
    <s v="USADO"/>
    <m/>
    <s v="DRIVERRACK-DBX PROFESIONAL. S/"/>
    <s v="N DBXPA 01001073"/>
    <n v="8761"/>
    <s v="DBXPA 01001073"/>
    <s v="DE"/>
    <n v="1914000"/>
    <n v="1914000"/>
    <s v="1-6-70-01"/>
    <s v="1-6-70-01"/>
    <n v="1914000"/>
    <n v="1791972.0524017466"/>
    <x v="1586"/>
    <d v="2003-04-29T00:00:00"/>
    <x v="3"/>
  </r>
  <r>
    <n v="241"/>
    <s v="9.1 ELEMENTOS MUSICALES"/>
    <n v="1622"/>
    <s v="PARTITURAS"/>
    <n v="5685"/>
    <s v="USADO"/>
    <m/>
    <s v="GODOY RAFAEL-SOY COLOMBIANO-AR"/>
    <s v="REGLO-SCORE"/>
    <n v="8765"/>
    <m/>
    <s v="DE"/>
    <n v="900000"/>
    <n v="900000"/>
    <s v="1-9-60-90-003"/>
    <s v="3-1-45-12"/>
    <n v="0"/>
    <n v="0"/>
    <x v="1587"/>
    <d v="2003-07-31T00:00:00"/>
    <x v="0"/>
  </r>
  <r>
    <n v="241"/>
    <s v="9.1 ELEMENTOS MUSICALES"/>
    <n v="1622"/>
    <s v="PARTITURAS"/>
    <n v="5686"/>
    <s v="USADO"/>
    <m/>
    <s v="BERMUDEZ LUHO-SALSIPUEDES-ARRE"/>
    <s v="GLO-SCORE"/>
    <n v="8766"/>
    <m/>
    <s v="DE"/>
    <n v="900000"/>
    <n v="900000"/>
    <s v="1-9-60-90-003"/>
    <s v="3-1-45-12"/>
    <n v="0"/>
    <n v="0"/>
    <x v="1587"/>
    <d v="2003-07-31T00:00:00"/>
    <x v="0"/>
  </r>
  <r>
    <n v="241"/>
    <s v="9.1 ELEMENTOS MUSICALES"/>
    <n v="1622"/>
    <s v="PARTITURAS"/>
    <n v="5687"/>
    <s v="USADO"/>
    <m/>
    <s v="BARROSJOSE-MOMPOSINA-ARREGLO-S"/>
    <s v="CORE"/>
    <n v="8767"/>
    <m/>
    <s v="DE"/>
    <n v="900000"/>
    <n v="900000"/>
    <s v="1-9-60-90-003"/>
    <s v="3-1-45-12"/>
    <n v="0"/>
    <n v="0"/>
    <x v="1587"/>
    <d v="2003-07-31T00:00:00"/>
    <x v="0"/>
  </r>
  <r>
    <n v="241"/>
    <s v="9.1 ELEMENTOS MUSICALES"/>
    <n v="1622"/>
    <s v="PARTITURAS"/>
    <n v="5688"/>
    <s v="USADO"/>
    <m/>
    <s v="VILLAMIL JORGE-EL BARCINO-ARRE"/>
    <s v="GLO-SCORE"/>
    <n v="8768"/>
    <m/>
    <s v="DE"/>
    <n v="900000"/>
    <n v="900000"/>
    <s v="1-9-60-90-003"/>
    <s v="3-1-45-12"/>
    <n v="0"/>
    <n v="0"/>
    <x v="1587"/>
    <d v="2003-07-31T00:00:00"/>
    <x v="0"/>
  </r>
  <r>
    <n v="241"/>
    <s v="9.1 ELEMENTOS MUSICALES"/>
    <n v="1622"/>
    <s v="PARTITURAS"/>
    <n v="5689"/>
    <s v="USADO"/>
    <m/>
    <s v="ESCALONA RAFAEL-EL TESTAMENTO-"/>
    <s v="ARREGLO-SCORE"/>
    <n v="8769"/>
    <m/>
    <s v="DE"/>
    <n v="900000"/>
    <n v="900000"/>
    <s v="1-9-60-90-003"/>
    <s v="3-1-45-12"/>
    <n v="0"/>
    <n v="0"/>
    <x v="1587"/>
    <d v="2003-07-31T00:00:00"/>
    <x v="0"/>
  </r>
  <r>
    <n v="222"/>
    <s v="3.1 MUEBLES Y ENSERES"/>
    <n v="1377"/>
    <s v="ESCALERA"/>
    <n v="5690"/>
    <s v="USADO"/>
    <m/>
    <s v="ESCALERA TIJERA DE 5 MTS EN AL"/>
    <s v="UMNIO"/>
    <n v="8770"/>
    <m/>
    <s v="CC"/>
    <n v="313200"/>
    <n v="313200"/>
    <s v="5-1-11-15-002"/>
    <s v="5-1-11-14-003"/>
    <n v="0"/>
    <n v="0"/>
    <x v="1588"/>
    <d v="2003-08-01T00:00:00"/>
    <x v="1"/>
  </r>
  <r>
    <n v="230"/>
    <s v="7.1 MAQUINARIA Y EQUIPO DE RESTAURANTE Y CAFETERIA"/>
    <n v="1138"/>
    <s v="HORNO"/>
    <n v="5691"/>
    <s v="USADO"/>
    <m/>
    <s v="HORNO MICROONDAS"/>
    <m/>
    <n v="8771"/>
    <m/>
    <s v="CC"/>
    <n v="237181"/>
    <n v="237181"/>
    <s v="5-1-11-15-002"/>
    <s v="5-1-11-14-003"/>
    <n v="0"/>
    <n v="0"/>
    <x v="1589"/>
    <d v="2003-08-21T00:00:00"/>
    <x v="1"/>
  </r>
  <r>
    <n v="241"/>
    <s v="9.1 ELEMENTOS MUSICALES"/>
    <n v="1599"/>
    <s v="CD"/>
    <n v="5692"/>
    <s v="USADO"/>
    <m/>
    <s v="DAT  Y  MATRIZ MEMORIAS"/>
    <m/>
    <n v="8772"/>
    <m/>
    <s v="DE"/>
    <n v="13340000"/>
    <n v="13340000"/>
    <s v="1-9-10-01-018"/>
    <s v="3-1-45-12"/>
    <n v="0"/>
    <n v="0"/>
    <x v="1578"/>
    <d v="2003-09-25T00:00:00"/>
    <x v="0"/>
  </r>
  <r>
    <n v="241"/>
    <s v="9.1 ELEMENTOS MUSICALES"/>
    <n v="1599"/>
    <s v="CD"/>
    <n v="5693"/>
    <s v="USADO"/>
    <m/>
    <s v="CD MEMORIAS MUSICALES COLOMBIA"/>
    <s v="NAS VOL. VI"/>
    <n v="8773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694"/>
    <s v="USADO"/>
    <m/>
    <s v="CD MEMORIAS MUSICALES COLOMBIA"/>
    <s v="NAS VOL. VI"/>
    <n v="8774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695"/>
    <s v="USADO"/>
    <m/>
    <s v="CD MEMORIAS MUSICALES COLOMBIA"/>
    <s v="NAS VOL. VI"/>
    <n v="8775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696"/>
    <s v="USADO"/>
    <m/>
    <s v="CD MEMORIAS MUSICALES COLOMBIA"/>
    <s v="NAS VOL. VI"/>
    <n v="8776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697"/>
    <s v="USADO"/>
    <m/>
    <s v="CD MEMORIAS MUSICALES COLOMBIA"/>
    <s v="NAS VOL. VI"/>
    <n v="8777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698"/>
    <s v="USADO"/>
    <m/>
    <s v="CD MEMORIAS MUSICALES COLOMBIA"/>
    <s v="NAS VOL. VI"/>
    <n v="8778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699"/>
    <s v="USADO"/>
    <m/>
    <s v="CD MEMORIAS MUSICALES COLOMBIA"/>
    <s v="NAS VOL. VI"/>
    <n v="8779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00"/>
    <s v="USADO"/>
    <m/>
    <s v="CD MEMORIAS MUSICALES COLOMBIA"/>
    <s v="NAS VOL. VI"/>
    <n v="8780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01"/>
    <s v="USADO"/>
    <m/>
    <s v="CD MEMORIAS MUSICALES COLOMBIA"/>
    <s v="NAS VOL. VI"/>
    <n v="8781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02"/>
    <s v="USADO"/>
    <m/>
    <s v="CD MEMORIAS MUSICALES COLOMBIA"/>
    <s v="NAS VOL. VI"/>
    <n v="8782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03"/>
    <s v="USADO"/>
    <m/>
    <s v="CD MEMORIAS MUSICALES COLOMBIA"/>
    <s v="NAS VOL. VI"/>
    <n v="8783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04"/>
    <s v="USADO"/>
    <m/>
    <s v="CD MEMORIAS MUSICALES COLOMBIA"/>
    <s v="NAS VOL. VI"/>
    <n v="8784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05"/>
    <s v="USADO"/>
    <m/>
    <s v="CD MEMORIAS MUSICALES COLOMBIA"/>
    <s v="NAS VOL. VI"/>
    <n v="8785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06"/>
    <s v="USADO"/>
    <m/>
    <s v="CD MEMORIAS MUSICALES COLOMBIA"/>
    <s v="NAS VOL. VI"/>
    <n v="8786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07"/>
    <s v="USADO"/>
    <m/>
    <s v="CD MEMORIAS MUSICALES COLOMBIA"/>
    <s v="NAS VOL. VI"/>
    <n v="8787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08"/>
    <s v="USADO"/>
    <m/>
    <s v="CD MEMORIAS MUSICALES COLOMBIA"/>
    <s v="NAS VOL. VI"/>
    <n v="8788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09"/>
    <s v="USADO"/>
    <m/>
    <s v="CD MEMORIAS MUSICALES COLOMBIA"/>
    <s v="NAS VOL. VI"/>
    <n v="8789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10"/>
    <s v="USADO"/>
    <m/>
    <s v="CD MEMORIAS MUSICALES COLOMBIA"/>
    <s v="NAS VOL. VI"/>
    <n v="8790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11"/>
    <s v="USADO"/>
    <m/>
    <s v="CD MEMORIAS MUSICALES COLOMBIA"/>
    <s v="NAS VOL. VI"/>
    <n v="8791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12"/>
    <s v="USADO"/>
    <m/>
    <s v="CD MEMORIAS MUSICALES COLOMBIA"/>
    <s v="NAS VOL. VI"/>
    <n v="8792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13"/>
    <s v="USADO"/>
    <m/>
    <s v="CD MEMORIAS MUSICALES COLOMBIA"/>
    <s v="NAS VOL. VI"/>
    <n v="8793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14"/>
    <s v="USADO"/>
    <m/>
    <s v="CD MEMORIAS MUSICALES COLOMBIA"/>
    <s v="NAS VOL. VI"/>
    <n v="8794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15"/>
    <s v="USADO"/>
    <m/>
    <s v="CD MEMORIAS MUSICALES COLOMBIA"/>
    <s v="NAS VOL. VI"/>
    <n v="8795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16"/>
    <s v="USADO"/>
    <m/>
    <s v="CD MEMORIAS MUSICALES COLOMBIA"/>
    <s v="NAS VOL. VI"/>
    <n v="8796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17"/>
    <s v="USADO"/>
    <m/>
    <s v="CD MEMORIAS MUSICALES COLOMBIA"/>
    <s v="NAS VOL. VI"/>
    <n v="8797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18"/>
    <s v="USADO"/>
    <m/>
    <s v="CD MEMORIAS MUSICALES COLOMBIA"/>
    <s v="NAS VOL. VI"/>
    <n v="8798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19"/>
    <s v="USADO"/>
    <m/>
    <s v="CD MEMORIAS MUSICALES COLOMBIA"/>
    <s v="NAS VOL. VI"/>
    <n v="8799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20"/>
    <s v="USADO"/>
    <m/>
    <s v="CD MEMORIAS MUSICALES COLOMBIA"/>
    <s v="NAS VOL. VI"/>
    <n v="8800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21"/>
    <s v="USADO"/>
    <m/>
    <s v="CD MEMORIAS MUSICALES COLOMBIA"/>
    <s v="NAS VOL. VI"/>
    <n v="8801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22"/>
    <s v="USADO"/>
    <m/>
    <s v="CD MEMORIAS MUSICALES COLOMBIA"/>
    <s v="NAS VOL. VI"/>
    <n v="8802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23"/>
    <s v="USADO"/>
    <m/>
    <s v="CD MEMORIAS MUSICALES COLOMBIA"/>
    <s v="NAS VOL. VI"/>
    <n v="8803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24"/>
    <s v="USADO"/>
    <m/>
    <s v="CD MEMORIAS MUSICALES COLOMBIA"/>
    <s v="NAS VOL. VI"/>
    <n v="8804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25"/>
    <s v="USADO"/>
    <m/>
    <s v="CD MEMORIAS MUSICALES COLOMBIA"/>
    <s v="NAS VOL. VI"/>
    <n v="8805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26"/>
    <s v="USADO"/>
    <m/>
    <s v="CD MEMORIAS MUSICALES COLOMBIA"/>
    <s v="NAS VOL. VI"/>
    <n v="8806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27"/>
    <s v="USADO"/>
    <m/>
    <s v="CD MEMORIAS MUSICALES COLOMBIA"/>
    <s v="NAS VOL. VI"/>
    <n v="8807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28"/>
    <s v="USADO"/>
    <m/>
    <s v="CD MEMORIAS MUSICALES COLOMBIA"/>
    <s v="NAS VOL. VI"/>
    <n v="8808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29"/>
    <s v="USADO"/>
    <m/>
    <s v="CD MEMORIAS MUSICALES COLOMBIA"/>
    <s v="NAS VOL. VI"/>
    <n v="8809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30"/>
    <s v="USADO"/>
    <m/>
    <s v="CD MEMORIAS MUSICALES COLOMBIA"/>
    <s v="NAS VOL. VI"/>
    <n v="8810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31"/>
    <s v="USADO"/>
    <m/>
    <s v="CD MEMORIAS MUSICALES COLOMBIA"/>
    <s v="NAS VOL. VI"/>
    <n v="8811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32"/>
    <s v="USADO"/>
    <m/>
    <s v="CD MEMORIAS MUSICALES COLOMBIA"/>
    <s v="NAS VOL. VI"/>
    <n v="8812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33"/>
    <s v="USADO"/>
    <m/>
    <s v="CD MEMORIAS MUSICALES COLOMBIA"/>
    <s v="NAS VOL. VI"/>
    <n v="8813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34"/>
    <s v="USADO"/>
    <m/>
    <s v="CD MEMORIAS MUSICALES COLOMBIA"/>
    <s v="NAS VOL. VI"/>
    <n v="8814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35"/>
    <s v="USADO"/>
    <m/>
    <s v="CD MEMORIAS MUSICALES COLOMBIA"/>
    <s v="NAS VOL. VI"/>
    <n v="8815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36"/>
    <s v="USADO"/>
    <m/>
    <s v="CD MEMORIAS MUSICALES COLOMBIA"/>
    <s v="NAS VOL. VI"/>
    <n v="8816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37"/>
    <s v="USADO"/>
    <m/>
    <s v="CD MEMORIAS MUSICALES COLOMBIA"/>
    <s v="NAS VOL. VI"/>
    <n v="8817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38"/>
    <s v="USADO"/>
    <m/>
    <s v="CD MEMORIAS MUSICALES COLOMBIA"/>
    <s v="NAS VOL. VI"/>
    <n v="8818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39"/>
    <s v="USADO"/>
    <m/>
    <s v="CD MEMORIAS MUSICALES COLOMBIA"/>
    <s v="NAS VOL. VI"/>
    <n v="8819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40"/>
    <s v="USADO"/>
    <m/>
    <s v="CD MEMORIAS MUSICALES COLOMBIA"/>
    <s v="NAS VOL. VI"/>
    <n v="8820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41"/>
    <s v="USADO"/>
    <m/>
    <s v="CD MEMORIAS MUSICALES COLOMBIA"/>
    <s v="NAS VOL. VI"/>
    <n v="8821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42"/>
    <s v="USADO"/>
    <m/>
    <s v="CD MEMORIAS MUSICALES COLOMBIA"/>
    <s v="NAS VOL. VI"/>
    <n v="8822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43"/>
    <s v="USADO"/>
    <m/>
    <s v="CD MEMORIAS MUSICALES COLOMBIA"/>
    <s v="NAS VOL. VI"/>
    <n v="8823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44"/>
    <s v="USADO"/>
    <m/>
    <s v="CD MEMORIAS MUSICALES COLOMBIA"/>
    <s v="NAS VOL. VI"/>
    <n v="8824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45"/>
    <s v="USADO"/>
    <m/>
    <s v="CD MEMORIAS MUSICALES COLOMBIA"/>
    <s v="NAS VOL. VI"/>
    <n v="8825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46"/>
    <s v="USADO"/>
    <m/>
    <s v="CD MEMORIAS MUSICALES COLOMBIA"/>
    <s v="NAS VOL. VI"/>
    <n v="8826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47"/>
    <s v="USADO"/>
    <m/>
    <s v="CD MEMORIAS MUSICALES COLOMBIA"/>
    <s v="NAS VOL. VI"/>
    <n v="8827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48"/>
    <s v="USADO"/>
    <m/>
    <s v="CD MEMORIAS MUSICALES COLOMBIA"/>
    <s v="NAS VOL. VI"/>
    <n v="8828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49"/>
    <s v="USADO"/>
    <m/>
    <s v="CD MEMORIAS MUSICALES COLOMBIA"/>
    <s v="NAS VOL. VI"/>
    <n v="8829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50"/>
    <s v="USADO"/>
    <m/>
    <s v="CD MEMORIAS MUSICALES COLOMBIA"/>
    <s v="NAS VOL. VI"/>
    <n v="8830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51"/>
    <s v="USADO"/>
    <m/>
    <s v="CD MEMORIAS MUSICALES COLOMBIA"/>
    <s v="NAS VOL. VI"/>
    <n v="8831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52"/>
    <s v="USADO"/>
    <m/>
    <s v="CD MEMORIAS MUSICALES COLOMBIA"/>
    <s v="NAS VOL. VI"/>
    <n v="8832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53"/>
    <s v="USADO"/>
    <m/>
    <s v="CD MEMORIAS MUSICALES COLOMBIA"/>
    <s v="NAS VOL. VI"/>
    <n v="8833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54"/>
    <s v="USADO"/>
    <m/>
    <s v="CD MEMORIAS MUSICALES COLOMBIA"/>
    <s v="NAS VOL. VI"/>
    <n v="8834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55"/>
    <s v="USADO"/>
    <m/>
    <s v="CD MEMORIAS MUSICALES COLOMBIA"/>
    <s v="NAS VOL. VI"/>
    <n v="8835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56"/>
    <s v="USADO"/>
    <m/>
    <s v="CD MEMORIAS MUSICALES COLOMBIA"/>
    <s v="NAS VOL. VI"/>
    <n v="8836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57"/>
    <s v="USADO"/>
    <m/>
    <s v="CD MEMORIAS MUSICALES COLOMBIA"/>
    <s v="NAS VOL. VI"/>
    <n v="8837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58"/>
    <s v="USADO"/>
    <m/>
    <s v="CD MEMORIAS MUSICALES COLOMBIA"/>
    <s v="NAS VOL. VI"/>
    <n v="8838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59"/>
    <s v="USADO"/>
    <m/>
    <s v="CD MEMORIAS MUSICALES COLOMBIA"/>
    <s v="NAS VOL. VI"/>
    <n v="8839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60"/>
    <s v="USADO"/>
    <m/>
    <s v="CD MEMORIAS MUSICALES COLOMBIA"/>
    <s v="NAS VOL. VI"/>
    <n v="8840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61"/>
    <s v="USADO"/>
    <m/>
    <s v="CD MEMORIAS MUSICALES COLOMBIA"/>
    <s v="NAS VOL. VI"/>
    <n v="8841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62"/>
    <s v="USADO"/>
    <m/>
    <s v="CD MEMORIAS MUSICALES COLOMBIA"/>
    <s v="NAS VOL. VI"/>
    <n v="8842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63"/>
    <s v="USADO"/>
    <m/>
    <s v="CD MEMORIAS MUSICALES COLOMBIA"/>
    <s v="NAS VOL. VI"/>
    <n v="8843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64"/>
    <s v="USADO"/>
    <m/>
    <s v="CD MEMORIAS MUSICALES COLOMBIA"/>
    <s v="NAS VOL. VI"/>
    <n v="8844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65"/>
    <s v="USADO"/>
    <m/>
    <s v="CD MEMORIAS MUSICALES COLOMBIA"/>
    <s v="NAS VOL. VI"/>
    <n v="8845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66"/>
    <s v="USADO"/>
    <m/>
    <s v="CD MEMORIAS MUSICALES COLOMBIA"/>
    <s v="NAS VOL. VI"/>
    <n v="8846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67"/>
    <s v="USADO"/>
    <m/>
    <s v="CD MEMORIAS MUSICALES COLOMBIA"/>
    <s v="NAS VOL. VI"/>
    <n v="8847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68"/>
    <s v="USADO"/>
    <m/>
    <s v="CD MEMORIAS MUSICALES COLOMBIA"/>
    <s v="NAS VOL. VI"/>
    <n v="8848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69"/>
    <s v="USADO"/>
    <m/>
    <s v="CD MEMORIAS MUSICALES COLOMBIA"/>
    <s v="NAS VOL. VI"/>
    <n v="8849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70"/>
    <s v="USADO"/>
    <m/>
    <s v="CD MEMORIAS MUSICALES COLOMBIA"/>
    <s v="NAS VOL. VI"/>
    <n v="8850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71"/>
    <s v="USADO"/>
    <m/>
    <s v="CD MEMORIAS MUSICALES COLOMBIA"/>
    <s v="NAS VOL. VI"/>
    <n v="8851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72"/>
    <s v="USADO"/>
    <m/>
    <s v="CD MEMORIAS MUSICALES COLOMBIA"/>
    <s v="NAS VOL. VI"/>
    <n v="8852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73"/>
    <s v="USADO"/>
    <m/>
    <s v="CD MEMORIAS MUSICALES COLOMBIA"/>
    <s v="NAS VOL. VI"/>
    <n v="8853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74"/>
    <s v="USADO"/>
    <m/>
    <s v="CD MEMORIAS MUSICALES COLOMBIA"/>
    <s v="NAS VOL. VI"/>
    <n v="8854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75"/>
    <s v="USADO"/>
    <m/>
    <s v="CD MEMORIAS MUSICALES COLOMBIA"/>
    <s v="NAS VOL. VI"/>
    <n v="8855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76"/>
    <s v="USADO"/>
    <m/>
    <s v="CD MEMORIAS MUSICALES COLOMBIA"/>
    <s v="NAS VOL. VI"/>
    <n v="8856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77"/>
    <s v="USADO"/>
    <m/>
    <s v="CD MEMORIAS MUSICALES COLOMBIA"/>
    <s v="NAS VOL. VI"/>
    <n v="8857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78"/>
    <s v="USADO"/>
    <m/>
    <s v="CD MEMORIAS MUSICALES COLOMBIA"/>
    <s v="NAS VOL. VI"/>
    <n v="8858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79"/>
    <s v="USADO"/>
    <m/>
    <s v="CD MEMORIAS MUSICALES COLOMBIA"/>
    <s v="NAS VOL. VI"/>
    <n v="8859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80"/>
    <s v="USADO"/>
    <m/>
    <s v="CD MEMORIAS MUSICALES COLOMBIA"/>
    <s v="NAS VOL. VI"/>
    <n v="8860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81"/>
    <s v="USADO"/>
    <m/>
    <s v="CD MEMORIAS MUSICALES COLOMBIA"/>
    <s v="NAS VOL. VI"/>
    <n v="8861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82"/>
    <s v="USADO"/>
    <m/>
    <s v="CD MEMORIAS MUSICALES COLOMBIA"/>
    <s v="NAS VOL. VI"/>
    <n v="8862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83"/>
    <s v="USADO"/>
    <m/>
    <s v="CD MEMORIAS MUSICALES COLOMBIA"/>
    <s v="NAS VOL. VI"/>
    <n v="8863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84"/>
    <s v="USADO"/>
    <m/>
    <s v="CD MEMORIAS MUSICALES COLOMBIA"/>
    <s v="NAS VOL. VI"/>
    <n v="8864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85"/>
    <s v="NUEVO"/>
    <m/>
    <s v="CD MEMORIAS MUSICALES COLOMBIA"/>
    <s v="NAS VOL. VI"/>
    <n v="8865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86"/>
    <s v="NUEVO"/>
    <m/>
    <s v="CD MEMORIAS MUSICALES COLOMBIA"/>
    <s v="NAS VOL. VI"/>
    <n v="8866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87"/>
    <s v="NUEVO"/>
    <m/>
    <s v="CD MEMORIAS MUSICALES COLOMBIA"/>
    <s v="NAS VOL. VI"/>
    <n v="8867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88"/>
    <s v="NUEVO"/>
    <m/>
    <s v="CD MEMORIAS MUSICALES COLOMBIA"/>
    <s v="NAS VOL. VI"/>
    <n v="8868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89"/>
    <s v="USADO"/>
    <m/>
    <s v="CD MEMORIAS MUSICALES COLOMBIA"/>
    <s v="NAS VOL. VI"/>
    <n v="8869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90"/>
    <s v="USADO"/>
    <m/>
    <s v="CD MEMORIAS MUSICALES COLOMBIA"/>
    <s v="NAS VOL. VI"/>
    <n v="8870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91"/>
    <s v="USADO"/>
    <m/>
    <s v="CD MEMORIAS MUSICALES COLOMBIA"/>
    <s v="NAS VOL. VI"/>
    <n v="8871"/>
    <m/>
    <s v="DE"/>
    <n v="2720.2"/>
    <n v="2720.2"/>
    <s v="1-9-10-01-018"/>
    <s v="3-1-45-12"/>
    <n v="0"/>
    <n v="0"/>
    <x v="1590"/>
    <d v="2003-11-26T00:00:00"/>
    <x v="0"/>
  </r>
  <r>
    <n v="241"/>
    <s v="9.1 ELEMENTOS MUSICALES"/>
    <n v="1599"/>
    <s v="CD"/>
    <n v="5792"/>
    <s v="USADO"/>
    <m/>
    <s v="CD MEMORIAS MUSICALES COLOMBIA"/>
    <s v="NAS VOL. VI"/>
    <n v="8872"/>
    <m/>
    <s v="DE"/>
    <n v="2720.2"/>
    <n v="2720.2"/>
    <s v="1-9-10-01-018"/>
    <s v="3-1-45-12"/>
    <n v="0"/>
    <n v="0"/>
    <x v="1590"/>
    <d v="2003-11-26T00:00:00"/>
    <x v="0"/>
  </r>
  <r>
    <n v="222"/>
    <s v="3.1 MUEBLES Y ENSERES"/>
    <n v="1238"/>
    <s v="SUPERFICIE"/>
    <n v="5793"/>
    <s v="USADO"/>
    <m/>
    <s v="ESCRITORIO 3 GAVETAS"/>
    <m/>
    <n v="8875"/>
    <m/>
    <s v="DE"/>
    <n v="324800"/>
    <n v="324800"/>
    <s v="1-6-65-01"/>
    <s v="3-1-45-06"/>
    <n v="324800"/>
    <n v="0"/>
    <x v="1591"/>
    <d v="2004-04-15T00:00:00"/>
    <x v="6"/>
  </r>
  <r>
    <n v="222"/>
    <s v="3.1 MUEBLES Y ENSERES"/>
    <n v="1165"/>
    <s v="MESA"/>
    <n v="5794"/>
    <s v="USADO"/>
    <m/>
    <s v="MESA AUXILIAR"/>
    <m/>
    <n v="8877"/>
    <m/>
    <s v="CC"/>
    <n v="95120"/>
    <n v="95120"/>
    <s v="5-1-11-15-002"/>
    <s v="5-1-11-14-003"/>
    <n v="0"/>
    <n v="0"/>
    <x v="1592"/>
    <d v="2004-04-15T00:00:00"/>
    <x v="6"/>
  </r>
  <r>
    <n v="224"/>
    <s v="4.1 EQUIPO DE COMUNICACION"/>
    <n v="1247"/>
    <s v="TELEFONO"/>
    <n v="5795"/>
    <s v="INSERVIBLE"/>
    <m/>
    <s v="TELEFONO PANASONIC  KX-T 2373M"/>
    <s v="XW S/N 36CKB308508"/>
    <n v="8885"/>
    <s v="36CKB308508"/>
    <s v="CC"/>
    <n v="121000"/>
    <n v="121000"/>
    <s v="5-1-11-15-003"/>
    <s v="5-1-11-14-004"/>
    <n v="0"/>
    <n v="0"/>
    <x v="1593"/>
    <d v="2004-05-07T00:00:00"/>
    <x v="3"/>
  </r>
  <r>
    <n v="224"/>
    <s v="4.1 EQUIPO DE COMUNICACION"/>
    <n v="1247"/>
    <s v="TELEFONO"/>
    <n v="5796"/>
    <s v="USADO"/>
    <m/>
    <s v="TELEFONO PANASONIC KX-T 2373MX"/>
    <m/>
    <n v="8886"/>
    <s v="36CKB308509"/>
    <s v="CC"/>
    <n v="121000"/>
    <n v="121000"/>
    <s v="5-1-11-15-003"/>
    <s v="5-1-11-14-004"/>
    <n v="0"/>
    <n v="0"/>
    <x v="1593"/>
    <d v="2004-05-07T00:00:00"/>
    <x v="3"/>
  </r>
  <r>
    <n v="224"/>
    <s v="4.1 EQUIPO DE COMUNICACION"/>
    <n v="1247"/>
    <s v="TELEFONO"/>
    <n v="5797"/>
    <s v="USADO"/>
    <m/>
    <s v="TELEFONO PANASONIC KX-T 2373MX"/>
    <s v="W S/N 36CKB303636"/>
    <n v="8888"/>
    <s v="36CKB303636"/>
    <s v="CC"/>
    <n v="121000"/>
    <n v="121000"/>
    <s v="5-1-11-15-003"/>
    <s v="5-1-11-14-004"/>
    <n v="0"/>
    <n v="0"/>
    <x v="1593"/>
    <d v="2004-05-07T00:00:00"/>
    <x v="3"/>
  </r>
  <r>
    <n v="224"/>
    <s v="4.1 EQUIPO DE COMUNICACION"/>
    <n v="1247"/>
    <s v="TELEFONO"/>
    <n v="5798"/>
    <s v="USADO"/>
    <m/>
    <s v="TELEFONO PANASONIC KX-T 2373MX"/>
    <s v="W S/N 36CKB303635"/>
    <n v="8890"/>
    <s v="36CKB303635"/>
    <s v="CC"/>
    <n v="121000"/>
    <n v="121000"/>
    <s v="5-1-11-15-003"/>
    <s v="5-1-11-14-004"/>
    <n v="0"/>
    <n v="0"/>
    <x v="1593"/>
    <d v="2004-05-07T00:00:00"/>
    <x v="3"/>
  </r>
  <r>
    <n v="244"/>
    <s v="1.4.3. VIENTO"/>
    <n v="1604"/>
    <s v="CLARINETE"/>
    <n v="5799"/>
    <s v="USADO"/>
    <m/>
    <s v="CLARINETE (PICCOLO) MI BEMOL R"/>
    <s v="C BUFFET CRAMPON S/N 488812"/>
    <n v="8891"/>
    <m/>
    <s v="DE"/>
    <n v="9600000"/>
    <n v="9600000"/>
    <s v="1-6-55-05"/>
    <s v="1-6-55-05"/>
    <n v="9600000"/>
    <n v="8944679.2593977936"/>
    <x v="1594"/>
    <d v="2004-05-11T00:00:00"/>
    <x v="2"/>
  </r>
  <r>
    <n v="224"/>
    <s v="4.1 EQUIPO DE COMUNICACION"/>
    <n v="1247"/>
    <s v="TELEFONO"/>
    <n v="5800"/>
    <s v="INSERVIBLE"/>
    <m/>
    <s v="EQ/PO PARA COMUNICACION VOZ SO"/>
    <s v="BRE IP INNOMEDIA"/>
    <n v="8893"/>
    <m/>
    <s v="DE"/>
    <n v="960501"/>
    <n v="960501"/>
    <s v="1-6-37-10-001"/>
    <s v="3-1-45-06"/>
    <n v="960501"/>
    <n v="0"/>
    <x v="1595"/>
    <d v="2004-05-26T00:00:00"/>
    <x v="3"/>
  </r>
  <r>
    <n v="224"/>
    <s v="4.1 EQUIPO DE COMUNICACION"/>
    <n v="1247"/>
    <s v="TELEFONO"/>
    <n v="5801"/>
    <s v="USADO"/>
    <m/>
    <s v="TELEFONO COMUNICACION MOTOROLA"/>
    <m/>
    <n v="8896"/>
    <m/>
    <s v="CC"/>
    <n v="249900"/>
    <n v="249900"/>
    <s v="5-1-11-15-003"/>
    <s v="5-1-11-14-004"/>
    <n v="0"/>
    <n v="0"/>
    <x v="1596"/>
    <d v="2004-07-30T00:00:00"/>
    <x v="3"/>
  </r>
  <r>
    <n v="224"/>
    <s v="4.1 EQUIPO DE COMUNICACION"/>
    <n v="1247"/>
    <s v="TELEFONO"/>
    <n v="5802"/>
    <s v="USADO"/>
    <m/>
    <s v="TELEFONO COMUNICACION MOTOROLA"/>
    <m/>
    <n v="8897"/>
    <m/>
    <s v="CC"/>
    <n v="249900"/>
    <n v="249900"/>
    <s v="5-1-11-15-003"/>
    <s v="5-1-11-14-004"/>
    <n v="0"/>
    <n v="0"/>
    <x v="1596"/>
    <d v="2004-07-30T00:00:00"/>
    <x v="3"/>
  </r>
  <r>
    <n v="224"/>
    <s v="4.1 EQUIPO DE COMUNICACION"/>
    <n v="1247"/>
    <s v="TELEFONO"/>
    <n v="5803"/>
    <s v="USADO"/>
    <m/>
    <s v="TELEFONO COMUNICACION MOTOROLA"/>
    <m/>
    <n v="8898"/>
    <m/>
    <s v="CC"/>
    <n v="249900"/>
    <n v="249900"/>
    <s v="5-1-11-15-003"/>
    <s v="5-1-11-14-004"/>
    <n v="0"/>
    <n v="0"/>
    <x v="1596"/>
    <d v="2004-07-30T00:00:00"/>
    <x v="3"/>
  </r>
  <r>
    <n v="224"/>
    <s v="4.1 EQUIPO DE COMUNICACION"/>
    <n v="1247"/>
    <s v="TELEFONO"/>
    <n v="5804"/>
    <s v="USADO"/>
    <m/>
    <s v="TELEFONO COMUNICACION MOTOROLA"/>
    <m/>
    <n v="8899"/>
    <m/>
    <s v="CC"/>
    <n v="249900"/>
    <n v="249900"/>
    <s v="5-1-11-15-003"/>
    <s v="5-1-11-14-004"/>
    <n v="0"/>
    <n v="0"/>
    <x v="1596"/>
    <d v="2004-07-30T00:00:00"/>
    <x v="3"/>
  </r>
  <r>
    <n v="241"/>
    <s v="9.1 ELEMENTOS MUSICALES"/>
    <n v="1748"/>
    <s v="CASSETE BETMAX Y VH GRABADOS"/>
    <n v="5805"/>
    <s v="USADO"/>
    <m/>
    <s v="VIDEO BALANCHINE CHOREOGRAPHS "/>
    <s v="STRAVINSKY"/>
    <n v="8905"/>
    <m/>
    <s v="DE"/>
    <n v="331430"/>
    <n v="331430"/>
    <s v="1-9-60-90-008"/>
    <s v="3-1-45-12"/>
    <n v="0"/>
    <n v="0"/>
    <x v="1597"/>
    <d v="2004-09-20T00:00:00"/>
    <x v="0"/>
  </r>
  <r>
    <n v="223"/>
    <s v="3.2 EQUIPO Y MAQUINA DE OFICINA"/>
    <n v="1209"/>
    <s v="PROTECTOR DE CHEQUES"/>
    <n v="5806"/>
    <s v="USADO"/>
    <m/>
    <s v="PROTECTOR DE CHEQUES CON PREFI"/>
    <s v="JO"/>
    <n v="8906"/>
    <m/>
    <s v="DE"/>
    <n v="1647200"/>
    <n v="1647200"/>
    <s v="1-6-65-02"/>
    <s v="1-6-65-02"/>
    <n v="1647200"/>
    <n v="1531889.6816263904"/>
    <x v="1598"/>
    <d v="2004-09-21T00:00:00"/>
    <x v="3"/>
  </r>
  <r>
    <n v="225"/>
    <s v="4.2 EQUIPO DE COMPUTACION"/>
    <n v="1229"/>
    <s v="SCANNER"/>
    <n v="5807"/>
    <s v="USADO"/>
    <m/>
    <s v="SCANER HP 4070 2400X2400 DPI S"/>
    <s v="/N CN43KVL09R"/>
    <n v="8911"/>
    <s v="CN43KVL09R"/>
    <s v="DE"/>
    <n v="351504"/>
    <n v="351504"/>
    <s v="1-6-70-02-001"/>
    <s v="3-1-45-06"/>
    <n v="351504"/>
    <n v="0"/>
    <x v="1599"/>
    <d v="2004-10-12T00:00:00"/>
    <x v="3"/>
  </r>
  <r>
    <n v="225"/>
    <s v="4.2 EQUIPO DE COMPUTACION"/>
    <n v="1204"/>
    <s v="COMPUTADOR (Monitor, teclado,mouse)"/>
    <n v="5808"/>
    <s v="INSERVIBLE"/>
    <m/>
    <s v="COMPUTADOR DELL OPTIPLEX 170L "/>
    <s v="256MB RAM S/N 318PS51"/>
    <n v="8912"/>
    <s v="318PS51"/>
    <s v="DE"/>
    <n v="3141628"/>
    <n v="3141628"/>
    <s v="1-6-37-10-002-001"/>
    <s v="3-1-45-06"/>
    <n v="3141628"/>
    <n v="0"/>
    <x v="1600"/>
    <d v="2004-10-19T00:00:00"/>
    <x v="3"/>
  </r>
  <r>
    <n v="225"/>
    <s v="4.2 EQUIPO DE COMPUTACION"/>
    <n v="1204"/>
    <s v="COMPUTADOR (Monitor, teclado,mouse)"/>
    <n v="5809"/>
    <s v="USADO"/>
    <m/>
    <s v="COMPUTADOR DELL OPTIPLEX 170L "/>
    <s v=" 256MB RAM S/N 418PS51"/>
    <n v="8913"/>
    <s v="418PS51"/>
    <s v="DE"/>
    <n v="3141628"/>
    <n v="3141628"/>
    <s v="1-6-37-10-002-001"/>
    <s v="1-6-37-10"/>
    <n v="3141628"/>
    <n v="2920514.5753952949"/>
    <x v="1601"/>
    <d v="2004-10-19T00:00:00"/>
    <x v="3"/>
  </r>
  <r>
    <n v="225"/>
    <s v="4.2 EQUIPO DE COMPUTACION"/>
    <n v="1204"/>
    <s v="COMPUTADOR (Monitor, teclado,mouse)"/>
    <n v="5810"/>
    <s v="INSERVIBLE"/>
    <m/>
    <s v="COMPUTADOR DELL OPTIPLEX 170L "/>
    <s v="256MB RAM  S/N 718PS51"/>
    <n v="8915"/>
    <s v="718PS51"/>
    <s v="DE"/>
    <n v="3141628"/>
    <n v="3141628"/>
    <s v="1-6-37-10-002-001"/>
    <s v="3-1-45-06"/>
    <n v="3141628"/>
    <n v="0"/>
    <x v="1600"/>
    <d v="2004-10-19T00:00:00"/>
    <x v="3"/>
  </r>
  <r>
    <n v="225"/>
    <s v="4.2 EQUIPO DE COMPUTACION"/>
    <n v="1204"/>
    <s v="COMPUTADOR (Monitor, teclado,mouse)"/>
    <n v="5811"/>
    <s v="INSERVIBLE"/>
    <m/>
    <s v="COMPUTADOR DELL OPTIPLEX 170L "/>
    <s v=" 256MB RAM S/N B18PS51"/>
    <n v="8918"/>
    <s v="B18PS51"/>
    <s v="DE"/>
    <n v="3141628"/>
    <n v="3141628"/>
    <s v="1-6-37-10-002-001"/>
    <s v="3-1-45-06"/>
    <n v="3141628"/>
    <n v="0"/>
    <x v="1600"/>
    <d v="2004-10-19T00:00:00"/>
    <x v="3"/>
  </r>
  <r>
    <n v="225"/>
    <s v="4.2 EQUIPO DE COMPUTACION"/>
    <n v="1204"/>
    <s v="COMPUTADOR (Monitor, teclado,mouse)"/>
    <n v="5812"/>
    <s v="INSERVIBLE"/>
    <m/>
    <s v="COMPUTADOR DELL OPTIPLEX 170L "/>
    <s v="512MB RAM S/N BM2PS51"/>
    <n v="8920"/>
    <s v="BM2PS51"/>
    <s v="DE"/>
    <n v="3375252"/>
    <n v="3375252"/>
    <s v="1-6-37-10-002-001"/>
    <s v="3-1-45-06"/>
    <n v="3375252"/>
    <n v="0"/>
    <x v="1602"/>
    <d v="2004-10-19T00:00:00"/>
    <x v="3"/>
  </r>
  <r>
    <n v="241"/>
    <s v="9.1 ELEMENTOS MUSICALES"/>
    <n v="1622"/>
    <s v="PARTITURAS"/>
    <n v="5813"/>
    <s v="USADO"/>
    <m/>
    <s v="BACH JOHANN C-SINFONIA  NO 4 O"/>
    <s v="P 18-S Y P-M.I."/>
    <n v="8923"/>
    <m/>
    <s v="DE"/>
    <n v="1841810"/>
    <n v="1841810"/>
    <s v="1-9-60-90-003"/>
    <s v="3-1-45-12"/>
    <n v="0"/>
    <n v="0"/>
    <x v="1603"/>
    <d v="2004-11-02T00:00:00"/>
    <x v="0"/>
  </r>
  <r>
    <n v="241"/>
    <s v="9.1 ELEMENTOS MUSICALES"/>
    <n v="1599"/>
    <s v="CD"/>
    <n v="5814"/>
    <s v="USADO"/>
    <m/>
    <s v="CD Y DAT MATRIZ MEMORIAS"/>
    <s v="MEMORIAS"/>
    <n v="8924"/>
    <m/>
    <s v="DE"/>
    <n v="13340000"/>
    <n v="13340000"/>
    <s v="1-9-10-01-018"/>
    <s v="3-1-45-12"/>
    <n v="0"/>
    <n v="0"/>
    <x v="1578"/>
    <d v="2004-11-02T00:00:00"/>
    <x v="0"/>
  </r>
  <r>
    <n v="241"/>
    <s v="9.1 ELEMENTOS MUSICALES"/>
    <n v="1599"/>
    <s v="CD"/>
    <n v="5815"/>
    <s v="USADO"/>
    <m/>
    <s v="CD MEMORIAS MUSICALES COLOMBIA"/>
    <s v="NAS VOL VII"/>
    <n v="8925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16"/>
    <s v="USADO"/>
    <m/>
    <s v="CD MEMORIAS MUSICALES COLOMBIA"/>
    <s v="NAS VOL VII"/>
    <n v="8926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17"/>
    <s v="USADO"/>
    <m/>
    <s v="CD MEMORIAS MUSICALES COLOMBIA"/>
    <s v="NAS VOL VII"/>
    <n v="8927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18"/>
    <s v="USADO"/>
    <m/>
    <s v="CD MEMORIAS MUSICALES COLOMBIA"/>
    <s v="NAS VOL VII"/>
    <n v="8928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19"/>
    <s v="USADO"/>
    <m/>
    <s v="CD MEMORIAS MUSICALES COLOMBIA"/>
    <s v="NAS VOL VII"/>
    <n v="8929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20"/>
    <s v="USADO"/>
    <m/>
    <s v="CD MEMORIAS MUSICALES COLOMBIA"/>
    <s v="NAS VOL VII"/>
    <n v="8930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21"/>
    <s v="USADO"/>
    <m/>
    <s v="CD MEMORIAS MUSICALES COLOMBIA"/>
    <s v="NAS VOL VII"/>
    <n v="8931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22"/>
    <s v="USADO"/>
    <m/>
    <s v="CD MEMORIAS MUSICALES COLOMBIA"/>
    <s v="NAS VOL VII"/>
    <n v="8932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23"/>
    <s v="USADO"/>
    <m/>
    <s v="CD MEMORIAS MUSICALES COLOMBIA"/>
    <s v="NAS VOL VII"/>
    <n v="8933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24"/>
    <s v="USADO"/>
    <m/>
    <s v="CD MEMORIAS MUSICALES COLOMBIA"/>
    <s v="NAS VOL VII"/>
    <n v="8934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25"/>
    <s v="USADO"/>
    <m/>
    <s v="CD MEMORIAS MUSICALES COLOMBIA"/>
    <s v="NAS VOL VII"/>
    <n v="8935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26"/>
    <s v="USADO"/>
    <m/>
    <s v="CD MEMORIAS MUSICALES COLOMBIA"/>
    <s v="NAS VOL VII"/>
    <n v="8936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27"/>
    <s v="USADO"/>
    <m/>
    <s v="CD MEMORIAS MUSICALES COLOMBIA"/>
    <s v="NAS VOL VII"/>
    <n v="8937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28"/>
    <s v="USADO"/>
    <m/>
    <s v="CD MEMORIAS MUSICALES COLOMBIA"/>
    <s v="NAS VOL VII"/>
    <n v="8938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29"/>
    <s v="USADO"/>
    <m/>
    <s v="CD MEMORIAS MUSICALES COLOMBIA"/>
    <s v="NAS VOL VII"/>
    <n v="8939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30"/>
    <s v="USADO"/>
    <m/>
    <s v="CD MEMORIAS MUSICALES COLOMBIA"/>
    <s v="NAS VOL VII"/>
    <n v="8940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31"/>
    <s v="USADO"/>
    <m/>
    <s v="CD MEMORIAS MUSICALES COLOMBIA"/>
    <s v="NAS VOL VII"/>
    <n v="8941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32"/>
    <s v="USADO"/>
    <m/>
    <s v="CD MEMORIAS MUSICALES COLOMBIA"/>
    <s v="NAS VOL VII"/>
    <n v="8942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33"/>
    <s v="USADO"/>
    <m/>
    <s v="CD MEMORIAS MUSICALES COLOMBIA"/>
    <s v="NAS VOL VII"/>
    <n v="8943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34"/>
    <s v="USADO"/>
    <m/>
    <s v="CD MEMORIAS MUSICALES COLOMBIA"/>
    <s v="NAS VOL VII"/>
    <n v="8944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35"/>
    <s v="USADO"/>
    <m/>
    <s v="CD MEMORIAS MUSICALES COLOMBIA"/>
    <s v="NAS VOL VII"/>
    <n v="8945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36"/>
    <s v="USADO"/>
    <m/>
    <s v="CD MEMORIAS MUSICALES COLOMBIA"/>
    <s v="NAS VOL VII"/>
    <n v="8946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37"/>
    <s v="USADO"/>
    <m/>
    <s v="CD MEMORIAS MUSICALES COLOMBIA"/>
    <s v="NAS VOL VII"/>
    <n v="8947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38"/>
    <s v="USADO"/>
    <m/>
    <s v="CD MEMORIAS MUSICALES COLOMBIA"/>
    <s v="NAS VOL VII"/>
    <n v="8948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39"/>
    <s v="USADO"/>
    <m/>
    <s v="CD MEMORIAS MUSICALES COLOMBIA"/>
    <s v="NAS VOL VII"/>
    <n v="8949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40"/>
    <s v="USADO"/>
    <m/>
    <s v="CD MEMORIAS MUSICALES COLOMBIA"/>
    <s v="NAS VOL VII"/>
    <n v="8950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41"/>
    <s v="USADO"/>
    <m/>
    <s v="CD MEMORIAS MUSICALES COLOMBIA"/>
    <s v="NAS VOL VII"/>
    <n v="8951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42"/>
    <s v="USADO"/>
    <m/>
    <s v="CD MEMORIAS MUSICALES COLOMBIA"/>
    <s v="NAS VOL VII"/>
    <n v="8952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43"/>
    <s v="USADO"/>
    <m/>
    <s v="CD MEMORIAS MUSICALES COLOMBIA"/>
    <s v="NAS VOL VII"/>
    <n v="8953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44"/>
    <s v="USADO"/>
    <m/>
    <s v="CD MEMORIAS MUSICALES COLOMBIA"/>
    <s v="NAS VOL VII"/>
    <n v="8954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45"/>
    <s v="USADO"/>
    <m/>
    <s v="CD MEMORIAS MUSICALES COLOMBIA"/>
    <s v="NAS VOL VII"/>
    <n v="8955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46"/>
    <s v="USADO"/>
    <m/>
    <s v="CD MEMORIAS MUSICALES COLOMBIA"/>
    <s v="NAS VOL VII"/>
    <n v="8956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47"/>
    <s v="USADO"/>
    <m/>
    <s v="CD MEMORIAS MUSICALES COLOMBIA"/>
    <s v="NAS VOL VII"/>
    <n v="8957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48"/>
    <s v="USADO"/>
    <m/>
    <s v="CD MEMORIAS MUSICALES COLOMBIA"/>
    <s v="NAS VOL VII"/>
    <n v="8958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49"/>
    <s v="USADO"/>
    <m/>
    <s v="CD MEMORIAS MUSICALES COLOMBIA"/>
    <s v="NAS VOL VII"/>
    <n v="8959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50"/>
    <s v="USADO"/>
    <m/>
    <s v="CD MEMORIAS MUSICALES COLOMBIA"/>
    <s v="NAS VOL VII"/>
    <n v="8960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51"/>
    <s v="USADO"/>
    <m/>
    <s v="CD MEMORIAS MUSICALES COLOMBIA"/>
    <s v="NAS VOL VII"/>
    <n v="8961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52"/>
    <s v="USADO"/>
    <m/>
    <s v="CD MEMORIAS MUSICALES COLOMBIA"/>
    <s v="NAS VOL VII"/>
    <n v="8962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53"/>
    <s v="USADO"/>
    <m/>
    <s v="CD MEMORIAS MUSICALES COLOMBIA"/>
    <s v="NAS VOL VII"/>
    <n v="8963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54"/>
    <s v="USADO"/>
    <m/>
    <s v="CD MEMORIAS MUSICALES COLOMBIA"/>
    <s v="NAS VOL VII"/>
    <n v="8964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55"/>
    <s v="USADO"/>
    <m/>
    <s v="CD MEMORIAS MUSICALES COLOMBIA"/>
    <s v="NAS VOL VII"/>
    <n v="8965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56"/>
    <s v="USADO"/>
    <m/>
    <s v="CD MEMORIAS MUSICALES COLOMBIA"/>
    <s v="NAS VOL VII"/>
    <n v="8966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57"/>
    <s v="USADO"/>
    <m/>
    <s v="CD MEMORIAS MUSICALES COLOMBIA"/>
    <s v="NAS VOL VII"/>
    <n v="8967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58"/>
    <s v="USADO"/>
    <m/>
    <s v="CD MEMORIAS MUSICALES COLOMBIA"/>
    <s v="NAS VOL VII"/>
    <n v="8968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59"/>
    <s v="USADO"/>
    <m/>
    <s v="CD MEMORIAS MUSICALES COLOMBIA"/>
    <s v="NAS VOL VII"/>
    <n v="8969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60"/>
    <s v="USADO"/>
    <m/>
    <s v="CD MEMORIAS MUSICALES COLOMBIA"/>
    <s v="NAS VOL VII"/>
    <n v="8970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61"/>
    <s v="USADO"/>
    <m/>
    <s v="CD MEMORIAS MUSICALES COLOMBIA"/>
    <s v="NAS VOL VII"/>
    <n v="8971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62"/>
    <s v="USADO"/>
    <m/>
    <s v="CD MEMORIAS MUSICALES COLOMBIA"/>
    <s v="NAS VOL VII"/>
    <n v="8972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63"/>
    <s v="USADO"/>
    <m/>
    <s v="CD MEMORIAS MUSICALES COLOMBIA"/>
    <s v="NAS VOL VII"/>
    <n v="8973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64"/>
    <s v="USADO"/>
    <m/>
    <s v="CD MEMORIAS MUSICALES COLOMBIA"/>
    <s v="NAS VOL VII"/>
    <n v="8974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65"/>
    <s v="USADO"/>
    <m/>
    <s v="CD MEMORIAS MUSICALES COLOMBIA"/>
    <s v="NAS VOL VII"/>
    <n v="8975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66"/>
    <s v="USADO"/>
    <m/>
    <s v="CD MEMORIAS MUSICALES COLOMBIA"/>
    <s v="NAS VOL VII"/>
    <n v="8976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67"/>
    <s v="USADO"/>
    <m/>
    <s v="CD MEMORIAS MUSICALES COLOMBIA"/>
    <s v="NAS VOL VII"/>
    <n v="8977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68"/>
    <s v="USADO"/>
    <m/>
    <s v="CD MEMORIAS MUSICALES COLOMBIA"/>
    <s v="NAS VOL VII"/>
    <n v="8978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69"/>
    <s v="USADO"/>
    <m/>
    <s v="CD MEMORIAS MUSICALES COLOMBIA"/>
    <s v="NAS VOL VII"/>
    <n v="8979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70"/>
    <s v="USADO"/>
    <m/>
    <s v="CD MEMORIAS MUSICALES COLOMBIA"/>
    <s v="NAS VOL VII"/>
    <n v="8980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71"/>
    <s v="USADO"/>
    <m/>
    <s v="CD MEMORIAS MUSICALES COLOMBIA"/>
    <s v="NAS VOL VII"/>
    <n v="8981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72"/>
    <s v="USADO"/>
    <m/>
    <s v="CD MEMORIAS MUSICALES COLOMBIA"/>
    <s v="NAS VOL VII"/>
    <n v="8982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73"/>
    <s v="USADO"/>
    <m/>
    <s v="CD MEMORIAS MUSICALES COLOMBIA"/>
    <s v="NAS VOL VII"/>
    <n v="8983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74"/>
    <s v="USADO"/>
    <m/>
    <s v="CD MEMORIAS MUSICALES COLOMBIA"/>
    <s v="NAS VOL VII"/>
    <n v="8984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75"/>
    <s v="USADO"/>
    <m/>
    <s v="CD MEMORIAS MUSICALES COLOMBIA"/>
    <s v="NAS VOL VII"/>
    <n v="8985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76"/>
    <s v="USADO"/>
    <m/>
    <s v="CD MEMORIAS MUSICALES COLOMBIA"/>
    <s v="NAS VOL VII"/>
    <n v="8986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77"/>
    <s v="USADO"/>
    <m/>
    <s v="CD MEMORIAS MUSICALES COLOMBIA"/>
    <s v="NAS VOL VII"/>
    <n v="8987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78"/>
    <s v="USADO"/>
    <m/>
    <s v="CD MEMORIAS MUSICALES COLOMBIA"/>
    <s v="NAS VOL VII"/>
    <n v="8988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79"/>
    <s v="USADO"/>
    <m/>
    <s v="CD MEMORIAS MUSICALES COLOMBIA"/>
    <s v="NAS VOL VII"/>
    <n v="8989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80"/>
    <s v="USADO"/>
    <m/>
    <s v="CD MEMORIAS MUSICALES COLOMBIA"/>
    <s v="NAS VOL VII"/>
    <n v="8990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81"/>
    <s v="USADO"/>
    <m/>
    <s v="CD MEMORIAS MUSICALES COLOMBIA"/>
    <s v="NAS VOL VII"/>
    <n v="8991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82"/>
    <s v="USADO"/>
    <m/>
    <s v="CD MEMORIAS MUSICALES COLOMBIA"/>
    <s v="NAS VOL VII"/>
    <n v="8992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83"/>
    <s v="USADO"/>
    <m/>
    <s v="CD MEMORIAS MUSICALES COLOMBIA"/>
    <s v="NAS VOL VII"/>
    <n v="8993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84"/>
    <s v="USADO"/>
    <m/>
    <s v="CD MEMORIAS MUSICALES COLOMBIA"/>
    <s v="NAS VOL VII"/>
    <n v="8994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85"/>
    <s v="USADO"/>
    <m/>
    <s v="CD MEMORIAS MUSICALES COLOMBIA"/>
    <s v="NAS VOL VII"/>
    <n v="8995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86"/>
    <s v="USADO"/>
    <m/>
    <s v="CD MEMORIAS MUSICALES COLOMBIA"/>
    <s v="NAS VOL VII"/>
    <n v="8996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87"/>
    <s v="USADO"/>
    <m/>
    <s v="CD MEMORIAS MUSICALES COLOMBIA"/>
    <s v="NAS VOL VII"/>
    <n v="8997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88"/>
    <s v="USADO"/>
    <m/>
    <s v="CD MEMORIAS MUSICALES COLOMBIA"/>
    <s v="NAS VOL VII"/>
    <n v="8998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89"/>
    <s v="USADO"/>
    <m/>
    <s v="CD MEMORIAS MUSICALES COLOMBIA"/>
    <s v="NAS VOL VII"/>
    <n v="8999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90"/>
    <s v="USADO"/>
    <m/>
    <s v="CD MEMORIAS MUSICALES COLOMBIA"/>
    <s v="NAS VOL VII"/>
    <n v="9000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91"/>
    <s v="USADO"/>
    <m/>
    <s v="CD MEMORIAS MUSICALES COLOMBIA"/>
    <s v="NAS VOL VII"/>
    <n v="9001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92"/>
    <s v="USADO"/>
    <m/>
    <s v="CD MEMORIAS MUSICALES COLOMBIA"/>
    <s v="NAS VOL VII"/>
    <n v="9002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93"/>
    <s v="USADO"/>
    <m/>
    <s v="CD MEMORIAS MUSICALES COLOMBIA"/>
    <s v="NAS VOL VII"/>
    <n v="9003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94"/>
    <s v="USADO"/>
    <m/>
    <s v="CD MEMORIAS MUSICALES COLOMBIA"/>
    <s v="NAS VOL VII"/>
    <n v="9004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95"/>
    <s v="USADO"/>
    <m/>
    <s v="CD MEMORIAS MUSICALES COLOMBIA"/>
    <s v="NAS VOL VII"/>
    <n v="9005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96"/>
    <s v="USADO"/>
    <m/>
    <s v="CD MEMORIAS MUSICALES COLOMBIA"/>
    <s v="NAS VOL VII"/>
    <n v="9006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97"/>
    <s v="USADO"/>
    <m/>
    <s v="CD MEMORIAS MUSICALES COLOMBIA"/>
    <s v="NAS VOL VII"/>
    <n v="9007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98"/>
    <s v="USADO"/>
    <m/>
    <s v="CD MEMORIAS MUSICALES COLOMBIA"/>
    <s v="NAS VOL VII"/>
    <n v="9008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899"/>
    <s v="USADO"/>
    <m/>
    <s v="CD MEMORIAS MUSICALES COLOMBIA"/>
    <s v="NAS VOL VII"/>
    <n v="9009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00"/>
    <s v="USADO"/>
    <m/>
    <s v="CD MEMORIAS MUSICALES COLOMBIA"/>
    <s v="NAS VOL VII"/>
    <n v="9010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01"/>
    <s v="USADO"/>
    <m/>
    <s v="CD MEMORIAS MUSICALES COLOMBIA"/>
    <s v="NAS VOL VII"/>
    <n v="9011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02"/>
    <s v="USADO"/>
    <m/>
    <s v="CD MEMORIAS MUSICALES COLOMBIA"/>
    <s v="NAS VOL VII"/>
    <n v="9012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03"/>
    <s v="USADO"/>
    <m/>
    <s v="CD MEMORIAS MUSICALES COLOMBIA"/>
    <s v="NAS VOL VII"/>
    <n v="9013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04"/>
    <s v="NUEVO"/>
    <m/>
    <s v="CD MEMORIAS MUSICALES COLOMBIA"/>
    <s v="NAS VOL VII"/>
    <n v="9014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05"/>
    <s v="NUEVO"/>
    <m/>
    <s v="CD MEMORIAS MUSICALES COLOMBIA"/>
    <s v="NAS VOL VII"/>
    <n v="9015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06"/>
    <s v="USADO"/>
    <m/>
    <s v="CD MEMORIAS MUSICALES COLOMBIA"/>
    <s v="NAS VOL VII"/>
    <n v="9016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07"/>
    <s v="USADO"/>
    <m/>
    <s v="CD MEMORIAS MUSICALES COLOMBIA"/>
    <s v="NAS VOL VII"/>
    <n v="9017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08"/>
    <s v="USADO"/>
    <m/>
    <s v="CD MEMORIAS MUSICALES COLOMBIA"/>
    <s v="NAS VOL VII"/>
    <n v="9018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09"/>
    <s v="USADO"/>
    <m/>
    <s v="CD MEMORIAS MUSICALES COLOMBIA"/>
    <s v="NAS VOL VII"/>
    <n v="9019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10"/>
    <s v="USADO"/>
    <m/>
    <s v="CD MEMORIAS MUSICALES COLOMBIA"/>
    <s v="NAS VOL VII"/>
    <n v="9020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11"/>
    <s v="USADO"/>
    <m/>
    <s v="CD MEMORIAS MUSICALES COLOMBIA"/>
    <s v="NAS VOL VII"/>
    <n v="9021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12"/>
    <s v="USADO"/>
    <m/>
    <s v="CD MEMORIAS MUSICALES COLOMBIA"/>
    <s v="NAS VOL VII"/>
    <n v="9022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13"/>
    <s v="USADO"/>
    <m/>
    <s v="CD MEMORIAS MUSICALES COLOMBIA"/>
    <s v="NAS VOL VII"/>
    <n v="9023"/>
    <m/>
    <s v="DE"/>
    <n v="2486.0300000000002"/>
    <n v="2486.0300000000002"/>
    <s v="1-9-10-01-018"/>
    <s v="3-1-45-12"/>
    <n v="0"/>
    <n v="0"/>
    <x v="1604"/>
    <d v="2004-12-22T00:00:00"/>
    <x v="0"/>
  </r>
  <r>
    <n v="241"/>
    <s v="9.1 ELEMENTOS MUSICALES"/>
    <n v="1599"/>
    <s v="CD"/>
    <n v="5914"/>
    <s v="USADO"/>
    <m/>
    <s v="CD MEMORIAS MUSICALES COLOMBIA"/>
    <s v="NAS VOL VII"/>
    <n v="9024"/>
    <m/>
    <s v="DE"/>
    <n v="2487.0300000000002"/>
    <n v="2487.0300000000002"/>
    <s v="1-9-10-01-018"/>
    <s v="3-1-45-12"/>
    <n v="0"/>
    <n v="0"/>
    <x v="1605"/>
    <d v="2004-12-22T00:00:00"/>
    <x v="0"/>
  </r>
  <r>
    <n v="224"/>
    <s v="4.1 EQUIPO DE COMUNICACION"/>
    <n v="1247"/>
    <s v="TELEFONO"/>
    <n v="5915"/>
    <s v="INSERVIBLE"/>
    <m/>
    <s v="FAX SHARP REF:UX-P100 S/N 4713"/>
    <n v="5197"/>
    <n v="9026"/>
    <n v="47135197"/>
    <s v="DE"/>
    <n v="403900"/>
    <n v="403900"/>
    <s v="1-6-37-10-001"/>
    <s v="3-1-45-06"/>
    <n v="403900"/>
    <n v="0"/>
    <x v="1606"/>
    <d v="2004-12-23T00:00:00"/>
    <x v="3"/>
  </r>
  <r>
    <n v="225"/>
    <s v="4.2 EQUIPO DE COMPUTACION"/>
    <n v="1204"/>
    <s v="COMPUTADOR (Monitor, teclado,mouse)"/>
    <n v="5916"/>
    <s v="USADO"/>
    <m/>
    <s v="COMPUTADOR COMPAC PRESARIO 121"/>
    <s v="5LA S/N MXK51619Y3"/>
    <n v="9030"/>
    <s v="MXK51619Y3"/>
    <s v="DE"/>
    <n v="2305805"/>
    <n v="2305805"/>
    <s v="1-6-37-10-002-001"/>
    <s v="1-6-37-10"/>
    <n v="2305805"/>
    <n v="2134046.0561224492"/>
    <x v="1607"/>
    <d v="2005-08-01T00:00:00"/>
    <x v="4"/>
  </r>
  <r>
    <n v="224"/>
    <s v="4.1 EQUIPO DE COMUNICACION"/>
    <n v="1211"/>
    <s v="VIDEO BEAM"/>
    <n v="5917"/>
    <s v="INSERVIBLE"/>
    <m/>
    <s v="VIDEO BEAM PANASONIC PT-LB20NT"/>
    <s v="U S/N SA5450034"/>
    <n v="9031"/>
    <s v="SA5450034"/>
    <s v="DE"/>
    <n v="7511000"/>
    <n v="7511000"/>
    <s v="1-6-37-10-001"/>
    <s v="3-1-45-06"/>
    <n v="7511000"/>
    <n v="0"/>
    <x v="1608"/>
    <d v="2005-09-23T00:00:00"/>
    <x v="3"/>
  </r>
  <r>
    <n v="246"/>
    <s v="1.4.4. EQUIPO DE MUSICA"/>
    <n v="1710"/>
    <s v="TELON"/>
    <n v="5918"/>
    <s v="USADO"/>
    <m/>
    <s v="TELON ELECTRICO DE 3 X 3 MTS T"/>
    <s v="IPO BLACK OUT"/>
    <n v="9032"/>
    <m/>
    <s v="DE"/>
    <n v="2006800"/>
    <n v="2006800"/>
    <s v="1-6-55-05"/>
    <s v="1-6-55-05"/>
    <n v="2006800"/>
    <n v="1855679.3067877037"/>
    <x v="1609"/>
    <d v="2005-09-23T00:00:00"/>
    <x v="1"/>
  </r>
  <r>
    <n v="225"/>
    <s v="4.2 EQUIPO DE COMPUTACION"/>
    <n v="1139"/>
    <s v="IMPRESORA"/>
    <n v="5919"/>
    <s v="INSERVIBLE"/>
    <m/>
    <s v="IMPRESORA  HP 5100 MONOCROMATI"/>
    <s v="CA  S/NSCNGN153987"/>
    <n v="9033"/>
    <s v="SCNGN153987"/>
    <s v="DE"/>
    <n v="4651496"/>
    <n v="4651496"/>
    <s v="1-6-37-10-002-001"/>
    <s v="1-6-37-10"/>
    <n v="4651496"/>
    <n v="4300494.1310729794"/>
    <x v="1610"/>
    <d v="2005-10-03T00:00:00"/>
    <x v="3"/>
  </r>
  <r>
    <n v="225"/>
    <s v="4.2 EQUIPO DE COMPUTACION"/>
    <n v="1229"/>
    <s v="SCANNER"/>
    <n v="5920"/>
    <s v="INSERVIBLE"/>
    <m/>
    <s v="SCANNER HP SCANJET 8250C S/N S"/>
    <s v="CN56BTOO51"/>
    <n v="9034"/>
    <s v="CN56bTOO51"/>
    <s v="DE"/>
    <n v="2415149"/>
    <n v="2415149"/>
    <s v="1-6-37-10-002-001"/>
    <s v="1-6-37-10"/>
    <n v="2415149"/>
    <n v="2232901.8664461444"/>
    <x v="1611"/>
    <d v="2005-10-03T00:00:00"/>
    <x v="3"/>
  </r>
  <r>
    <n v="237"/>
    <s v="4.3 LICENCIAS"/>
    <n v="1421"/>
    <s v="LICENCIAS DE SOFTWARE"/>
    <n v="5921"/>
    <s v="USADO"/>
    <m/>
    <s v="LICENCIA FINALE 2006 FULL CD E"/>
    <s v="DU"/>
    <n v="9035"/>
    <m/>
    <s v="DE"/>
    <n v="1053778"/>
    <n v="1053778"/>
    <s v="1-9-70-07"/>
    <s v="3-1-45-07"/>
    <n v="1053778"/>
    <n v="0"/>
    <x v="1612"/>
    <d v="2005-10-10T00:00:00"/>
    <x v="5"/>
  </r>
  <r>
    <n v="222"/>
    <s v="3.1 MUEBLES Y ENSERES"/>
    <n v="1233"/>
    <s v="SILLA"/>
    <n v="5922"/>
    <s v="USADO"/>
    <m/>
    <s v="SILLA CAJERO COMPAC J CORDOBAN"/>
    <s v=" NEGRO NEUMATICA"/>
    <n v="9036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23"/>
    <s v="USADO"/>
    <m/>
    <s v="SILLA CAJERO COMPAC J CORDOBAN"/>
    <s v=" NEGRO NEUMATICA"/>
    <n v="9037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24"/>
    <s v="USADO"/>
    <m/>
    <s v="SILLA CAJERO COMPAC J CORDOBAN"/>
    <s v=" NEGRO NEUMATICA"/>
    <n v="9038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25"/>
    <s v="USADO"/>
    <m/>
    <s v="SILLA CAJERO COMPAC J CORDOBAN"/>
    <s v=" NEGRO NEUMATICA"/>
    <n v="9039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26"/>
    <s v="USADO"/>
    <m/>
    <s v="SILLA CAJERO COMPAC J CORDOBAN"/>
    <s v=" NEGRO NEUMATICA"/>
    <n v="9040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27"/>
    <s v="USADO"/>
    <m/>
    <s v="SILLA CAJERO COMPAC J CORDOBAN"/>
    <s v=" NEGRO NEUMATICA"/>
    <n v="9041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28"/>
    <s v="USADO"/>
    <m/>
    <s v="SILLA CAJERO COMPAC J CORDOBAN"/>
    <s v=" NEGRO NEUMATICA"/>
    <n v="9042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29"/>
    <s v="USADO"/>
    <m/>
    <s v="SILLA CAJERO COMPAC J CORDOBAN"/>
    <s v=" NEGRO NEUMATICA"/>
    <n v="9043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30"/>
    <s v="USADO"/>
    <m/>
    <s v="SILLA CAJERO COMPAC J CORDOBAN"/>
    <s v=" NEGRO NEUMATICA"/>
    <n v="9044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31"/>
    <s v="USADO"/>
    <m/>
    <s v="SILLA CAJERO COMPAC J CORDOBAN"/>
    <s v=" NEGRO NEUMATICA"/>
    <n v="9045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32"/>
    <s v="USADO"/>
    <m/>
    <s v="SILLA CAJERO COMPAC J CORDOBAN"/>
    <s v=" NEGRO NEUMATICA"/>
    <n v="9046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33"/>
    <s v="USADO"/>
    <m/>
    <s v="SILLA CAJERO COMPAC J CORDOBAN"/>
    <s v=" NEGRO NEUMATICA"/>
    <n v="9047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34"/>
    <s v="USADO"/>
    <m/>
    <s v="SILLA CAJERO COMPAC J CORDOBAN"/>
    <s v=" NEGRO NEUMATICA"/>
    <n v="9048"/>
    <m/>
    <s v="CC"/>
    <n v="227278.8"/>
    <n v="227278.8"/>
    <s v="5-1-11-15-002"/>
    <s v="5-1-11-14-003"/>
    <n v="0"/>
    <n v="0"/>
    <x v="1613"/>
    <d v="2005-10-12T00:00:00"/>
    <x v="6"/>
  </r>
  <r>
    <n v="222"/>
    <s v="3.1 MUEBLES Y ENSERES"/>
    <n v="1233"/>
    <s v="SILLA"/>
    <n v="5935"/>
    <s v="USADO"/>
    <m/>
    <s v="SILLA CAJERO COMPAC J CORDOBAN"/>
    <s v=" NEGRO NEUMATICA"/>
    <n v="9049"/>
    <m/>
    <s v="CC"/>
    <n v="227278.6"/>
    <n v="227278.6"/>
    <s v="5-1-11-15-002"/>
    <s v="5-1-11-14-003"/>
    <n v="0"/>
    <n v="0"/>
    <x v="1614"/>
    <d v="2005-10-12T00:00:00"/>
    <x v="6"/>
  </r>
  <r>
    <n v="222"/>
    <s v="3.1 MUEBLES Y ENSERES"/>
    <n v="1233"/>
    <s v="SILLA"/>
    <n v="5936"/>
    <s v="INSERVIBLE"/>
    <m/>
    <s v="SILLA NOVITA SIN BRAZOS TAPIZA"/>
    <s v="DA EN PAÐO"/>
    <n v="9050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37"/>
    <s v="INSERVIBLE"/>
    <m/>
    <s v="SILLA NOVITA SIN BRAZOS TAPIZA"/>
    <s v="DA EN PAÐO"/>
    <n v="9051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38"/>
    <s v="INSERVIBLE"/>
    <m/>
    <s v="SILLA NOVITA SIN BRAZOS TAPIZA"/>
    <s v="DA EN PAÐO"/>
    <n v="9052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39"/>
    <s v="INSERVIBLE"/>
    <m/>
    <s v="SILLA NOVITA SIN BRAZOS TAPIZA"/>
    <s v="DA EN PAÐO"/>
    <n v="9053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40"/>
    <s v="INSERVIBLE"/>
    <m/>
    <s v="SILLA NOVITA SIN BRAZOS TAPIZA"/>
    <s v="DA EN PAÐO"/>
    <n v="9054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41"/>
    <s v="INSERVIBLE"/>
    <m/>
    <s v="SILLA NOVITA SIN BRAZOS TAPIZA"/>
    <s v="DA EN PAÐO"/>
    <n v="9055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42"/>
    <s v="INSERVIBLE"/>
    <m/>
    <s v="SILLA NOVITA SIN BRAZOS TAPIZA"/>
    <s v="DA EN PAÐO"/>
    <n v="9056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43"/>
    <s v="INSERVIBLE"/>
    <m/>
    <s v="SILLA NOVITA SIN BRAZOS TAPIZA"/>
    <s v="DA EN PAÐO"/>
    <n v="9057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44"/>
    <s v="INSERVIBLE"/>
    <m/>
    <s v="SILLA NOVITA SIN BRAZOS TAPIZA"/>
    <s v="DA EN PAÐO"/>
    <n v="9058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45"/>
    <s v="INSERVIBLE"/>
    <m/>
    <s v="SILLA NOVITA SIN BRAZOS TAPIZA"/>
    <s v="DA EN PAÐO"/>
    <n v="9059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46"/>
    <s v="INSERVIBLE"/>
    <m/>
    <s v="SILLA NOVITA SIN BRAZOS TAPIZA"/>
    <s v="DA EN PAÐO"/>
    <n v="9060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47"/>
    <s v="INSERVIBLE"/>
    <m/>
    <s v="SILLA NOVITA SIN BRAZOS TAPIZA"/>
    <s v="DA EN PAÐO"/>
    <n v="9061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48"/>
    <s v="INSERVIBLE"/>
    <m/>
    <s v="SILLA NOVITA SIN BRAZOS TAPIZA"/>
    <s v="DA EN PAÐO"/>
    <n v="9062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49"/>
    <s v="INSERVIBLE"/>
    <m/>
    <s v="SILLA NOVITA SIN BRAZOS TAPIZA"/>
    <s v="DA EN PAÐO"/>
    <n v="9063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50"/>
    <s v="INSERVIBLE"/>
    <m/>
    <s v="SILLA NOVITA SIN BRAZOS TAPIZA"/>
    <s v="DA EN PAÐO"/>
    <n v="9064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51"/>
    <s v="INSERVIBLE"/>
    <m/>
    <s v="SILLA NOVITA SIN BRAZOS TAPIZA"/>
    <s v="DA EN PAÐO"/>
    <n v="9065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52"/>
    <s v="INSERVIBLE"/>
    <m/>
    <s v="SILLA NOVITA SIN BRAZOS TAPIZA"/>
    <s v="DA EN PAÐO"/>
    <n v="9066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53"/>
    <s v="INSERVIBLE"/>
    <m/>
    <s v="SILLA NOVITA SIN BRAZOS TAPIZA"/>
    <s v="DA EN PAÐO"/>
    <n v="9067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54"/>
    <s v="INSERVIBLE"/>
    <m/>
    <s v="SILLA NOVITA SIN BRAZOS TAPIZA"/>
    <s v="DA EN PAÐO"/>
    <n v="9068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55"/>
    <s v="INSERVIBLE"/>
    <m/>
    <s v="SILLA NOVITA SIN BRAZOS TAPIZA"/>
    <s v="DA EN PAÐO"/>
    <n v="9069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56"/>
    <s v="INSERVIBLE"/>
    <m/>
    <s v="SILLA NOVITA SIN BRAZOS TAPIZA"/>
    <s v="DA EN PAÐO"/>
    <n v="9070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57"/>
    <s v="INSERVIBLE"/>
    <m/>
    <s v="SILLA NOVITA SIN BRAZOS TAPIZA"/>
    <s v="DA EN PAÐO"/>
    <n v="9071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58"/>
    <s v="INSERVIBLE"/>
    <m/>
    <s v="SILLA NOVITA SIN BRAZOS TAPIZA"/>
    <s v="DA EN PAÐO"/>
    <n v="9072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59"/>
    <s v="INSERVIBLE"/>
    <m/>
    <s v="SILLA NOVITA SIN BRAZOS TAPIZA"/>
    <s v="DA EN PAÐO"/>
    <n v="9073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60"/>
    <s v="INSERVIBLE"/>
    <m/>
    <s v="SILLA NOVITA SIN BRAZOS TAPIZA"/>
    <s v="DA EN PAÐO"/>
    <n v="9074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61"/>
    <s v="INSERVIBLE"/>
    <m/>
    <s v="SILLA NOVITA SIN BRAZOS TAPIZA"/>
    <s v="DA EN PAÐO"/>
    <n v="9075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62"/>
    <s v="INSERVIBLE"/>
    <m/>
    <s v="SILLA NOVITA SIN BRAZOS TAPIZA"/>
    <s v="DA EN PAÐO"/>
    <n v="9076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63"/>
    <s v="INSERVIBLE"/>
    <m/>
    <s v="SILLA NOVITA SIN BRAZOS TAPIZA"/>
    <s v="DA EN PAÐO"/>
    <n v="9077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64"/>
    <s v="INSERVIBLE"/>
    <m/>
    <s v="SILLA NOVITA SIN BRAZOS TAPIZA"/>
    <s v="DA EN PAÐO"/>
    <n v="9078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65"/>
    <s v="INSERVIBLE"/>
    <m/>
    <s v="SILLA NOVITA SIN BRAZOS TAPIZA"/>
    <s v="DA EN PAÐO"/>
    <n v="9079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66"/>
    <s v="INSERVIBLE"/>
    <m/>
    <s v="SILLA NOVITA SIN BRAZOS TAPIZA"/>
    <s v="DA EN PAÐO"/>
    <n v="9080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67"/>
    <s v="INSERVIBLE"/>
    <m/>
    <s v="SILLA NOVITA SIN BRAZOS TAPIZA"/>
    <s v="DA EN PAÐO"/>
    <n v="9081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68"/>
    <s v="INSERVIBLE"/>
    <m/>
    <s v="SILLA NOVITA SIN BRAZOS TAPIZA"/>
    <s v="DA EN PAÐO"/>
    <n v="9082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69"/>
    <s v="INSERVIBLE"/>
    <m/>
    <s v="SILLA NOVITA SIN BRAZOS TAPIZA"/>
    <s v="DA EN PAÐO"/>
    <n v="9083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70"/>
    <s v="INSERVIBLE"/>
    <m/>
    <s v="SILLA NOVITA SIN BRAZOS TAPIZA"/>
    <s v="DA EN PAÐO"/>
    <n v="9084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71"/>
    <s v="INSERVIBLE"/>
    <m/>
    <s v="SILLA NOVITA SIN BRAZOS TAPIZA"/>
    <s v="DA EN PAÐO"/>
    <n v="9085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72"/>
    <s v="INSERVIBLE"/>
    <m/>
    <s v="SILLA NOVITA SIN BRAZOS TAPIZA"/>
    <s v="DA EN PAÐO"/>
    <n v="9086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73"/>
    <s v="INSERVIBLE"/>
    <m/>
    <s v="SILLA NOVITA SIN BRAZOS TAPIZA"/>
    <s v="DA EN PAÐO"/>
    <n v="9087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74"/>
    <s v="INSERVIBLE"/>
    <m/>
    <s v="SILLA NOVITA SIN BRAZOS TAPIZA"/>
    <s v="DA EN PAÐO"/>
    <n v="9088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75"/>
    <s v="INSERVIBLE"/>
    <m/>
    <s v="SILLA NOVITA SIN BRAZOS TAPIZA"/>
    <s v="DA EN PAÐO"/>
    <n v="9089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76"/>
    <s v="INSERVIBLE"/>
    <m/>
    <s v="SILLA NOVITA SIN BRAZOS TAPIZA"/>
    <s v="DA EN PAÐO"/>
    <n v="9090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77"/>
    <s v="INSERVIBLE"/>
    <m/>
    <s v="SILLA NOVITA SIN BRAZOS TAPIZA"/>
    <s v="DA EN PAÐO"/>
    <n v="9091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78"/>
    <s v="INSERVIBLE"/>
    <m/>
    <s v="SILLA NOVITA SIN BRAZOS TAPIZA"/>
    <s v="DA EN PAÐO"/>
    <n v="9092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79"/>
    <s v="INSERVIBLE"/>
    <m/>
    <s v="SILLA NOVITA SIN BRAZOS TAPIZA"/>
    <s v="DA EN PAÐO"/>
    <n v="9093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80"/>
    <s v="INSERVIBLE"/>
    <m/>
    <s v="SILLA NOVITA SIN BRAZOS TAPIZA"/>
    <s v="DA EN PAÐO"/>
    <n v="9094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81"/>
    <s v="INSERVIBLE"/>
    <m/>
    <s v="SILLA NOVITA SIN BRAZOS TAPIZA"/>
    <s v="DA EN PAÐO"/>
    <n v="9095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82"/>
    <s v="INSERVIBLE"/>
    <m/>
    <s v="SILLA NOVITA SIN BRAZOS TAPIZA"/>
    <s v="DA EN PAÐO"/>
    <n v="9096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83"/>
    <s v="INSERVIBLE"/>
    <m/>
    <s v="SILLA NOVITA SIN BRAZOS TAPIZA"/>
    <s v="DA EN PAÐO"/>
    <n v="9097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84"/>
    <s v="INSERVIBLE"/>
    <m/>
    <s v="SILLA NOVITA SIN BRAZOS TAPIZA"/>
    <s v="DA EN PAÐO"/>
    <n v="9098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85"/>
    <s v="INSERVIBLE"/>
    <m/>
    <s v="SILLA NOVITA SIN BRAZOS TAPIZA"/>
    <s v="DA EN PAÐO"/>
    <n v="9099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86"/>
    <s v="INSERVIBLE"/>
    <m/>
    <s v="SILLA NOVITA SIN BRAZOS TAPIZA"/>
    <s v="DA EN PAÐO"/>
    <n v="9100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87"/>
    <s v="INSERVIBLE"/>
    <m/>
    <s v="SILLA NOVITA SIN BRAZOS TAPIZA"/>
    <s v="DA EN PAÐO"/>
    <n v="9101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88"/>
    <s v="INSERVIBLE"/>
    <m/>
    <s v="SILLA NOVITA SIN BRAZOS TAPIZA"/>
    <s v="DA EN PAÐO"/>
    <n v="9102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89"/>
    <s v="INSERVIBLE"/>
    <m/>
    <s v="SILLA NOVITA SIN BRAZOS TAPIZA"/>
    <s v="DA EN PAÐO"/>
    <n v="9103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90"/>
    <s v="INSERVIBLE"/>
    <m/>
    <s v="SILLA NOVITA SIN BRAZOS TAPIZA"/>
    <s v="DA EN PAÐO"/>
    <n v="9104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91"/>
    <s v="INSERVIBLE"/>
    <m/>
    <s v="SILLA NOVITA SIN BRAZOS TAPIZA"/>
    <s v="DA EN PAÐO"/>
    <n v="9105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92"/>
    <s v="INSERVIBLE"/>
    <m/>
    <s v="SILLA NOVITA SIN BRAZOS TAPIZA"/>
    <s v="DA EN PAÐO"/>
    <n v="9106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93"/>
    <s v="INSERVIBLE"/>
    <m/>
    <s v="SILLA NOVITA SIN BRAZOS TAPIZA"/>
    <s v="DA EN PAÐO"/>
    <n v="9107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94"/>
    <s v="INSERVIBLE"/>
    <m/>
    <s v="SILLA NOVITA SIN BRAZOS TAPIZA"/>
    <s v="DA EN PAÐO"/>
    <n v="9108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95"/>
    <s v="INSERVIBLE"/>
    <m/>
    <s v="SILLA NOVITA SIN BRAZOS TAPIZA"/>
    <s v="DA EN PAÐO"/>
    <n v="9109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96"/>
    <s v="INSERVIBLE"/>
    <m/>
    <s v="SILLA NOVITA SIN BRAZOS TAPIZA"/>
    <s v="DA EN PAÐO"/>
    <n v="9110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97"/>
    <s v="INSERVIBLE"/>
    <m/>
    <s v="SILLA NOVITA SIN BRAZOS TAPIZA"/>
    <s v="DA EN PAÐO"/>
    <n v="9111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98"/>
    <s v="INSERVIBLE"/>
    <m/>
    <s v="SILLA NOVITA SIN BRAZOS TAPIZA"/>
    <s v="DA EN PAÐO"/>
    <n v="9112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5999"/>
    <s v="INSERVIBLE"/>
    <m/>
    <s v="SILLA NOVITA SIN BRAZOS TAPIZA"/>
    <s v="DA EN PAÐO"/>
    <n v="9113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00"/>
    <s v="USADO"/>
    <m/>
    <s v="SILLA NOVITA SIN BRAZOS TAPIZA"/>
    <s v="DA EN PAÐO"/>
    <n v="9114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01"/>
    <s v="INSERVIBLE"/>
    <m/>
    <s v="SILLA NOVITA SIN BRAZOS TAPIZA"/>
    <s v="DA EN PAÐO"/>
    <n v="9115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02"/>
    <s v="INSERVIBLE"/>
    <m/>
    <s v="SILLA NOVITA SIN BRAZOS TAPIZA"/>
    <s v="DA EN PAÐO"/>
    <n v="9116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03"/>
    <s v="INSERVIBLE"/>
    <m/>
    <s v="SILLA NOVITA SIN BRAZOS TAPIZA"/>
    <s v="DA EN PAÐO"/>
    <n v="9117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04"/>
    <s v="INSERVIBLE"/>
    <m/>
    <s v="SILLA NOVITA SIN BRAZOS TAPIZA"/>
    <s v="DA EN PAÐO"/>
    <n v="9118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05"/>
    <s v="INSERVIBLE"/>
    <m/>
    <s v="SILLA NOVITA SIN BRAZOS TAPIZA"/>
    <s v="DA EN PAÐO"/>
    <n v="9119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06"/>
    <s v="INSERVIBLE"/>
    <m/>
    <s v="SILLA NOVITA SIN BRAZOS TAPIZA"/>
    <s v="DA EN PAÐO"/>
    <n v="9120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07"/>
    <s v="INSERVIBLE"/>
    <m/>
    <s v="SILLA NOVITA SIN BRAZOS TAPIZA"/>
    <s v="DA EN PAÐO"/>
    <n v="9121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08"/>
    <s v="INSERVIBLE"/>
    <m/>
    <s v="SILLA NOVITA SIN BRAZOS TAPIZA"/>
    <s v="DA EN PAÐO"/>
    <n v="9122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09"/>
    <s v="INSERVIBLE"/>
    <m/>
    <s v="SILLA NOVITA SIN BRAZOS TAPIZA"/>
    <s v="DA EN PAÐO"/>
    <n v="9123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10"/>
    <s v="INSERVIBLE"/>
    <m/>
    <s v="SILLA NOVITA SIN BRAZOS TAPIZA"/>
    <s v="DA EN PAÐO"/>
    <n v="9124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11"/>
    <s v="INSERVIBLE"/>
    <m/>
    <s v="SILLA NOVITA SIN BRAZOS TAPIZA"/>
    <s v="DA EN PAÐO"/>
    <n v="9125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12"/>
    <s v="INSERVIBLE"/>
    <m/>
    <s v="SILLA NOVITA SIN BRAZOS TAPIZA"/>
    <s v="DA EN PAÐO"/>
    <n v="9126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13"/>
    <s v="INSERVIBLE"/>
    <m/>
    <s v="SILLA NOVITA SIN BRAZOS TAPIZA"/>
    <s v="DA EN PAÐO"/>
    <n v="9127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14"/>
    <s v="INSERVIBLE"/>
    <m/>
    <s v="SILLA NOVITA SIN BRAZOS TAPIZA"/>
    <s v="DA EN PAÐO"/>
    <n v="9128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15"/>
    <s v="INSERVIBLE"/>
    <m/>
    <s v="SILLA NOVITA SIN BRAZOS TAPIZA"/>
    <s v="DA EN PAÐO"/>
    <n v="9129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16"/>
    <s v="INSERVIBLE"/>
    <m/>
    <s v="SILLA NOVITA SIN BRAZOS TAPIZA"/>
    <s v="DA EN PAÐO"/>
    <n v="9130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17"/>
    <s v="INSERVIBLE"/>
    <m/>
    <s v="SILLA NOVITA SIN BRAZOS TAPIZA"/>
    <s v="DA EN PAÐO"/>
    <n v="9131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18"/>
    <s v="INSERVIBLE"/>
    <m/>
    <s v="SILLA NOVITA SIN BRAZOS TAPIZA"/>
    <s v="DA EN PAÐO"/>
    <n v="9132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19"/>
    <s v="INSERVIBLE"/>
    <m/>
    <s v="SILLA NOVITA SIN BRAZOS TAPIZA"/>
    <s v="DA EN PAÐO"/>
    <n v="9133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20"/>
    <s v="INSERVIBLE"/>
    <m/>
    <s v="SILLA NOVITA SIN BRAZOS TAPIZA"/>
    <s v="DA EN PAÐO"/>
    <n v="9134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21"/>
    <s v="INSERVIBLE"/>
    <m/>
    <s v="SILLA NOVITA SIN BRAZOS TAPIZA"/>
    <s v="DA EN PAÐO"/>
    <n v="9135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22"/>
    <s v="INSERVIBLE"/>
    <m/>
    <s v="SILLA NOVITA SIN BRAZOS TAPIZA"/>
    <s v="DA EN PAÐO"/>
    <n v="9136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23"/>
    <s v="INSERVIBLE"/>
    <m/>
    <s v="SILLA NOVITA SIN BRAZOS TAPIZA"/>
    <s v="DA EN PAÐO"/>
    <n v="9137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24"/>
    <s v="INSERVIBLE"/>
    <m/>
    <s v="SILLA NOVITA SIN BRAZOS TAPIZA"/>
    <s v="DA EN PAÐO"/>
    <n v="9138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25"/>
    <s v="INSERVIBLE"/>
    <m/>
    <s v="SILLA NOVITA SIN BRAZOS TAPIZA"/>
    <s v="DA EN PAÐO"/>
    <n v="9139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26"/>
    <s v="INSERVIBLE"/>
    <m/>
    <s v="SILLA NOVITA SIN BRAZOS TAPIZA"/>
    <s v="DA EN PAÐO"/>
    <n v="9140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27"/>
    <s v="INSERVIBLE"/>
    <m/>
    <s v="SILLA NOVITA SIN BRAZOS TAPIZA"/>
    <s v="DA EN PAÐO"/>
    <n v="9141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28"/>
    <s v="INSERVIBLE"/>
    <m/>
    <s v="SILLA NOVITA SIN BRAZOS TAPIZA"/>
    <s v="DA EN PAÐO"/>
    <n v="9142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29"/>
    <s v="INSERVIBLE"/>
    <m/>
    <s v="SILLA NOVITA SIN BRAZOS TAPIZA"/>
    <s v="DA EN PAÐO"/>
    <n v="9143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30"/>
    <s v="INSERVIBLE"/>
    <m/>
    <s v="SILLA NOVITA SIN BRAZOS TAPIZA"/>
    <s v="DA EN PAÐO"/>
    <n v="9144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31"/>
    <s v="INSERVIBLE"/>
    <m/>
    <s v="SILLA NOVITA SIN BRAZOS TAPIZA"/>
    <s v="DA EN PAÐO"/>
    <n v="9145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32"/>
    <s v="INSERVIBLE"/>
    <m/>
    <s v="SILLA NOVITA SIN BRAZOS TAPIZA"/>
    <s v="DA EN PAÐO"/>
    <n v="9146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33"/>
    <s v="INSERVIBLE"/>
    <m/>
    <s v="SILLA NOVITA SIN BRAZOS TAPIZA"/>
    <s v="DA EN PAÐO"/>
    <n v="9147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34"/>
    <s v="INSERVIBLE"/>
    <m/>
    <s v="SILLA NOVITA SIN BRAZOS TAPIZA"/>
    <s v="DA EN PAÐO"/>
    <n v="9148"/>
    <m/>
    <s v="CC"/>
    <n v="80040"/>
    <n v="80040"/>
    <s v="5-1-11-15-002"/>
    <s v="5-1-11-14-003"/>
    <n v="0"/>
    <n v="0"/>
    <x v="1615"/>
    <d v="2005-10-13T00:00:00"/>
    <x v="6"/>
  </r>
  <r>
    <n v="222"/>
    <s v="3.1 MUEBLES Y ENSERES"/>
    <n v="1233"/>
    <s v="SILLA"/>
    <n v="6035"/>
    <s v="INSERVIBLE"/>
    <m/>
    <s v="SILLA NOVITA SIN BRAZOS TAPIZA"/>
    <s v="DA EN PAÐO"/>
    <n v="9149"/>
    <m/>
    <s v="CC"/>
    <n v="80040"/>
    <n v="80040"/>
    <s v="5-1-11-15-002"/>
    <s v="5-1-11-14-003"/>
    <n v="0"/>
    <n v="0"/>
    <x v="1615"/>
    <d v="2005-10-13T00:00:00"/>
    <x v="6"/>
  </r>
  <r>
    <n v="224"/>
    <s v="4.1 EQUIPO DE COMUNICACION"/>
    <n v="1664"/>
    <s v="DVD"/>
    <n v="6036"/>
    <s v="USADO"/>
    <m/>
    <s v="VHS-DVD MODELO SLV-D360P CS S/"/>
    <s v="N 0200613"/>
    <n v="9150"/>
    <n v="200613"/>
    <s v="DE"/>
    <n v="399000"/>
    <n v="399000"/>
    <s v="1-6-37-10-001"/>
    <s v="3-1-45-06"/>
    <n v="399000"/>
    <n v="0"/>
    <x v="1616"/>
    <d v="2005-10-20T00:00:00"/>
    <x v="0"/>
  </r>
  <r>
    <n v="224"/>
    <s v="4.1 EQUIPO DE COMUNICACION"/>
    <n v="1049"/>
    <s v="CAMARA FOTOGRAFICA"/>
    <n v="6037"/>
    <s v="INSERVIBLE"/>
    <m/>
    <s v="CAMARA FOTOGRAFICA"/>
    <m/>
    <n v="9152"/>
    <m/>
    <s v="DE"/>
    <n v="1299000"/>
    <n v="1299000"/>
    <s v="1-6-37-10-001"/>
    <s v="3-1-45-06"/>
    <n v="1299000"/>
    <n v="0"/>
    <x v="1617"/>
    <d v="2005-10-20T00:00:00"/>
    <x v="3"/>
  </r>
  <r>
    <n v="244"/>
    <s v="1.4.3. VIENTO"/>
    <n v="1621"/>
    <s v="TROMBON"/>
    <n v="6038"/>
    <s v="USADO"/>
    <m/>
    <s v="TROMBON BACH STRADIVARIUS 50B "/>
    <s v="REF:50LT 2 LLAVE S/N 557 Y 558"/>
    <n v="9155"/>
    <s v="557-558"/>
    <s v="DE"/>
    <n v="10980000"/>
    <n v="10980000"/>
    <s v="1-6-55-05"/>
    <s v="1-6-55-05"/>
    <n v="10980000"/>
    <n v="10144714.464360151"/>
    <x v="1618"/>
    <d v="2005-11-11T00:00:00"/>
    <x v="2"/>
  </r>
  <r>
    <n v="225"/>
    <s v="4.2 EQUIPO DE COMPUTACION"/>
    <n v="1706"/>
    <s v="SOFTWARE"/>
    <n v="6039"/>
    <s v="USADO"/>
    <m/>
    <s v="STUDIO MX 2004 W/FLMX PRO COMM"/>
    <s v=" SPANISH LAT AM"/>
    <n v="9156"/>
    <m/>
    <s v="DE"/>
    <n v="2652398"/>
    <n v="2652398"/>
    <s v="1-9-70-07"/>
    <s v="3-1-45-07"/>
    <n v="2652398"/>
    <n v="0"/>
    <x v="1619"/>
    <d v="2005-11-16T00:00:00"/>
    <x v="5"/>
  </r>
  <r>
    <n v="237"/>
    <s v="4.3 LICENCIAS"/>
    <n v="1421"/>
    <s v="LICENCIAS DE SOFTWARE"/>
    <n v="6040"/>
    <s v="USADO"/>
    <m/>
    <s v="LICENCIA OFFICE 2003 S/N PPVP8"/>
    <s v="-XFWX-BVJ8K-CQGCW-"/>
    <n v="9163"/>
    <m/>
    <s v="DE"/>
    <n v="717507"/>
    <n v="717507"/>
    <s v="1-9-70-07"/>
    <s v="3-1-45-07"/>
    <n v="717507"/>
    <n v="0"/>
    <x v="1620"/>
    <d v="2005-12-02T00:00:00"/>
    <x v="5"/>
  </r>
  <r>
    <n v="244"/>
    <s v="1.4.3. VIENTO"/>
    <n v="1699"/>
    <s v="OBOE"/>
    <n v="6041"/>
    <s v="USADO"/>
    <m/>
    <s v="OBOE D┤MORE MARCA F. LOR╔E S/N"/>
    <s v=" QB 05"/>
    <s v="9164 (dos tudeles plateados)"/>
    <s v="sin caja de ca±as"/>
    <s v="DE"/>
    <n v="18747193"/>
    <n v="18747193"/>
    <s v="1-6-37-07-005"/>
    <s v="1-6-37-07"/>
    <n v="18747193"/>
    <n v="17311455.390893832"/>
    <x v="1621"/>
    <d v="2005-12-13T00:00:00"/>
    <x v="2"/>
  </r>
  <r>
    <n v="222"/>
    <s v="3.1 MUEBLES Y ENSERES"/>
    <n v="1233"/>
    <s v="SILLA"/>
    <n v="6042"/>
    <s v="USADO"/>
    <m/>
    <s v="SILLA BATERISTA DT-5018J MUSIX"/>
    <s v=" R."/>
    <n v="9165"/>
    <m/>
    <s v="CC"/>
    <n v="83716.399999999994"/>
    <n v="83716.399999999994"/>
    <s v="5-1-11-15-002"/>
    <s v="5-1-11-14-003"/>
    <n v="0"/>
    <n v="0"/>
    <x v="1622"/>
    <d v="2005-12-27T00:00:00"/>
    <x v="6"/>
  </r>
  <r>
    <n v="222"/>
    <s v="3.1 MUEBLES Y ENSERES"/>
    <n v="1024"/>
    <s v="BASE"/>
    <n v="6043"/>
    <s v="USADO"/>
    <m/>
    <s v="BASE PARA PLATILLOS C-855W PEA"/>
    <s v="RL"/>
    <n v="9166"/>
    <s v="C-855W PEARL"/>
    <s v="CC"/>
    <n v="187781.9"/>
    <n v="187781.9"/>
    <s v="5-1-11-15-002"/>
    <s v="5-1-11-14-003"/>
    <n v="0"/>
    <n v="0"/>
    <x v="1623"/>
    <d v="2005-12-27T00:00:00"/>
    <x v="1"/>
  </r>
  <r>
    <n v="222"/>
    <s v="3.1 MUEBLES Y ENSERES"/>
    <n v="1024"/>
    <s v="BASE"/>
    <n v="6044"/>
    <s v="USADO"/>
    <m/>
    <s v="BASE PARA PLATILLOS C-855W PEA"/>
    <s v="RL"/>
    <n v="9167"/>
    <s v="C-855W PEARL"/>
    <s v="CC"/>
    <n v="187781.9"/>
    <n v="187781.9"/>
    <s v="5-1-11-15-002"/>
    <s v="5-1-11-14-003"/>
    <n v="0"/>
    <n v="0"/>
    <x v="1623"/>
    <d v="2005-12-27T00:00:00"/>
    <x v="1"/>
  </r>
  <r>
    <n v="243"/>
    <s v="1.4.2. PERCUSION"/>
    <n v="1667"/>
    <s v="PERCUSION MENOR"/>
    <n v="6045"/>
    <s v="USADO"/>
    <m/>
    <s v="LATIN PERCUSSION LP 515"/>
    <m/>
    <n v="9168"/>
    <m/>
    <s v="CC"/>
    <n v="315599.96000000002"/>
    <n v="315599.96000000002"/>
    <s v="5-1-11-15-008"/>
    <s v="5-1-11-14-001"/>
    <n v="0"/>
    <n v="0"/>
    <x v="1624"/>
    <d v="2005-12-28T00:00:00"/>
    <x v="2"/>
  </r>
  <r>
    <n v="243"/>
    <s v="1.4.2. PERCUSION"/>
    <n v="1637"/>
    <s v="PANDERETA"/>
    <n v="6046"/>
    <s v="USADO"/>
    <m/>
    <s v="PANDERETA DE 25 CMS DOBLE SONA"/>
    <s v="JERA"/>
    <n v="9169"/>
    <m/>
    <s v="CC"/>
    <n v="43600.21"/>
    <n v="43600.21"/>
    <s v="5-1-11-15-008"/>
    <s v="5-1-11-14-001"/>
    <n v="0"/>
    <n v="0"/>
    <x v="1625"/>
    <d v="2005-12-28T00:00:00"/>
    <x v="2"/>
  </r>
  <r>
    <n v="243"/>
    <s v="1.4.2. PERCUSION"/>
    <n v="1637"/>
    <s v="PANDERETA"/>
    <n v="6047"/>
    <s v="USADO"/>
    <m/>
    <s v="PANDERETA DE 20 CMS NYLON"/>
    <m/>
    <n v="9170"/>
    <m/>
    <s v="CC"/>
    <n v="41999.83"/>
    <n v="41999.83"/>
    <s v="5-1-11-15-008"/>
    <s v="5-1-11-14-001"/>
    <n v="0"/>
    <n v="0"/>
    <x v="1626"/>
    <d v="2005-12-28T00:00:00"/>
    <x v="2"/>
  </r>
  <r>
    <n v="242"/>
    <s v="1.4.1. CUERDAS"/>
    <n v="1662"/>
    <s v="CONTRABAJO"/>
    <n v="6048"/>
    <s v="REGULAR"/>
    <m/>
    <s v="CONTRABAJO FABRICACION ALEMANA"/>
    <s v=" EN PINO Y ARCE"/>
    <n v="9171"/>
    <m/>
    <s v="DE"/>
    <n v="11600000"/>
    <n v="11600000"/>
    <s v="1-6-37-07-005"/>
    <s v="1-6-37-07"/>
    <n v="0"/>
    <n v="10669245.98812926"/>
    <x v="1627"/>
    <d v="2006-07-18T00:00:00"/>
    <x v="2"/>
  </r>
  <r>
    <n v="222"/>
    <s v="3.1 MUEBLES Y ENSERES"/>
    <n v="1146"/>
    <s v="LIBRO"/>
    <n v="6049"/>
    <s v="USADO"/>
    <m/>
    <s v="C. KUHN-LA FORMACION DEL OIDO "/>
    <s v="MUSICAL"/>
    <n v="9175"/>
    <m/>
    <s v="DE"/>
    <n v="97000"/>
    <n v="97000"/>
    <s v="1-9-60-07"/>
    <s v="3-1-45-12"/>
    <n v="0"/>
    <n v="0"/>
    <x v="1628"/>
    <d v="2006-07-21T00:00:00"/>
    <x v="1"/>
  </r>
  <r>
    <n v="244"/>
    <s v="1.4.3. VIENTO"/>
    <n v="1603"/>
    <s v="TROMPETA"/>
    <n v="6050"/>
    <s v="USADO"/>
    <m/>
    <s v="TROMPETA YAMAHA YTR 9445CHS S/"/>
    <s v="N 481177"/>
    <n v="9177"/>
    <n v="481177"/>
    <s v="DE"/>
    <n v="14591000"/>
    <n v="14591000"/>
    <s v="1-6-55-05"/>
    <s v="1-6-55-05"/>
    <n v="14591000"/>
    <n v="13409345.906367872"/>
    <x v="1629"/>
    <d v="2006-08-29T00:00:00"/>
    <x v="2"/>
  </r>
  <r>
    <n v="224"/>
    <s v="4.1 EQUIPO DE COMUNICACION"/>
    <n v="1688"/>
    <s v="DIMMER"/>
    <n v="6052"/>
    <s v="USADO"/>
    <m/>
    <s v="DIMMER 6 CANALES 4.45KVA XCANA"/>
    <s v="L  LITE-PUTER DX"/>
    <n v="9179"/>
    <m/>
    <s v="DE"/>
    <n v="2118167.4"/>
    <n v="2118167.4"/>
    <s v="1-6-37-10-001"/>
    <s v="1-6-37-10"/>
    <n v="2118167.4"/>
    <n v="1946131.1069425901"/>
    <x v="1630"/>
    <d v="2006-09-11T00:00:00"/>
    <x v="3"/>
  </r>
  <r>
    <n v="225"/>
    <s v="4.2 EQUIPO DE COMPUTACION"/>
    <n v="1636"/>
    <s v="GRABADOR DVD"/>
    <n v="6053"/>
    <s v="USADO"/>
    <m/>
    <s v="GRABADOR DE DVD SAMSUNG R-130 "/>
    <s v="S/N 6VL800226L"/>
    <n v="9181"/>
    <s v="6VL800226L"/>
    <s v="DE"/>
    <n v="451087"/>
    <n v="451087"/>
    <s v="1-6-70-02-001"/>
    <s v="3-1-45-06"/>
    <n v="451087"/>
    <n v="0"/>
    <x v="1631"/>
    <d v="2006-10-25T00:00:00"/>
    <x v="3"/>
  </r>
  <r>
    <n v="237"/>
    <s v="4.3 LICENCIAS"/>
    <n v="1421"/>
    <s v="LICENCIAS DE SOFTWARE"/>
    <n v="6054"/>
    <s v="USADO"/>
    <m/>
    <s v="LICENCIA CORELDRAW P/N CDGSX3S"/>
    <s v="PBPPC"/>
    <n v="9183"/>
    <s v="CDGSX3SPBPPC"/>
    <s v="DE"/>
    <n v="1571832"/>
    <n v="1571832"/>
    <s v="1-9-70-07"/>
    <s v="3-1-45-07"/>
    <n v="1571832"/>
    <n v="0"/>
    <x v="1632"/>
    <d v="2006-12-26T00:00:00"/>
    <x v="5"/>
  </r>
  <r>
    <n v="224"/>
    <s v="4.1 EQUIPO DE COMUNICACION"/>
    <n v="1049"/>
    <s v="CAMARA FOTOGRAFICA"/>
    <n v="6055"/>
    <s v="BUENO"/>
    <m/>
    <s v="CAMARA PROFESIONAL  SERIE 1138"/>
    <n v="600"/>
    <n v="9184"/>
    <n v="1138600"/>
    <s v="DE"/>
    <n v="9164000"/>
    <n v="9164000"/>
    <s v="1-6-70-01"/>
    <s v="1-6-70-01"/>
    <n v="9164000"/>
    <n v="8414978.9954337906"/>
    <x v="1633"/>
    <d v="2006-12-27T00:00:00"/>
    <x v="3"/>
  </r>
  <r>
    <n v="224"/>
    <s v="4.1 EQUIPO DE COMUNICACION"/>
    <n v="1257"/>
    <s v="TRIPODE"/>
    <n v="6056"/>
    <s v="USADO"/>
    <m/>
    <s v="TRIPODE CON CONTROL REMOTO SON"/>
    <s v="Y MOD. VCT-1170RM"/>
    <n v="9185"/>
    <m/>
    <s v="DE"/>
    <n v="1399424"/>
    <n v="1399424"/>
    <s v="1-6-55-11"/>
    <s v="3-1-45-06"/>
    <n v="1399424"/>
    <n v="0"/>
    <x v="1634"/>
    <d v="2006-12-27T00:00:00"/>
    <x v="2"/>
  </r>
  <r>
    <n v="246"/>
    <s v="1.4.4. EQUIPO DE MUSICA"/>
    <n v="1698"/>
    <s v="LUCES"/>
    <n v="6057"/>
    <s v="USADO"/>
    <m/>
    <s v="LUCES DOS TOTALIGH 750W- UNA O"/>
    <s v="MNILIGHT 500W"/>
    <n v="9186"/>
    <m/>
    <s v="DE"/>
    <n v="3579296"/>
    <n v="3579296"/>
    <s v="1-6-70-01"/>
    <s v="1-6-70-01"/>
    <n v="3579296"/>
    <n v="3286741.6694063926"/>
    <x v="1635"/>
    <d v="2006-12-27T00:00:00"/>
    <x v="1"/>
  </r>
  <r>
    <n v="225"/>
    <s v="4.2 EQUIPO DE COMPUTACION"/>
    <n v="1139"/>
    <s v="IMPRESORA"/>
    <n v="6058"/>
    <s v="USADO"/>
    <m/>
    <s v="IMPRESORA EPSON PHOTO R270 S/N"/>
    <s v=" JKXK007210"/>
    <n v="9190"/>
    <s v="JKXK007210"/>
    <s v="DE"/>
    <n v="354999"/>
    <n v="354999"/>
    <s v="1-6-70-02-001"/>
    <s v="3-1-45-06"/>
    <n v="354999"/>
    <n v="0"/>
    <x v="1636"/>
    <d v="2006-12-28T00:00:00"/>
    <x v="3"/>
  </r>
  <r>
    <n v="241"/>
    <s v="9.1 ELEMENTOS MUSICALES"/>
    <n v="1622"/>
    <s v="PARTITURAS"/>
    <n v="6059"/>
    <s v="USADO"/>
    <m/>
    <s v="CONCIERTO PARA TROMPETA Y CUER"/>
    <s v="DA DE JOHANN B.G"/>
    <n v="9193"/>
    <m/>
    <s v="DE"/>
    <n v="649504"/>
    <n v="649504"/>
    <s v="1-9-60-90-003"/>
    <s v="3-1-45-12"/>
    <n v="0"/>
    <n v="0"/>
    <x v="1637"/>
    <d v="2007-05-07T00:00:00"/>
    <x v="0"/>
  </r>
  <r>
    <n v="241"/>
    <s v="9.1 ELEMENTOS MUSICALES"/>
    <n v="1622"/>
    <s v="PARTITURAS"/>
    <n v="6060"/>
    <s v="USADO"/>
    <m/>
    <s v="OBRA CONCIERTO  ARIA OH QUANTE"/>
    <s v=" VOLTE, OH QUANTE"/>
    <n v="9194"/>
    <m/>
    <s v="DE"/>
    <n v="244807.56"/>
    <n v="244807.56"/>
    <s v="1-9-60-90-003"/>
    <s v="3-1-45-12"/>
    <n v="0"/>
    <n v="0"/>
    <x v="1638"/>
    <d v="2007-06-21T00:00:00"/>
    <x v="0"/>
  </r>
  <r>
    <n v="241"/>
    <s v="9.1 ELEMENTOS MUSICALES"/>
    <n v="1622"/>
    <s v="PARTITURAS"/>
    <n v="6061"/>
    <s v="USADO"/>
    <m/>
    <s v="OBRA CONCIERTO ARIA: BELLA SIC"/>
    <s v="COME UN ANGELO"/>
    <n v="9195"/>
    <m/>
    <s v="DE"/>
    <n v="216668.28"/>
    <n v="216668.28"/>
    <s v="1-9-60-90-003"/>
    <s v="3-1-45-12"/>
    <n v="0"/>
    <n v="0"/>
    <x v="1639"/>
    <d v="2007-06-21T00:00:00"/>
    <x v="0"/>
  </r>
  <r>
    <n v="219"/>
    <s v="1.6 HERRAMIENTAS Y ACCESORIOS"/>
    <n v="1118"/>
    <s v="EXTINTOR"/>
    <n v="6062"/>
    <s v="USADO"/>
    <m/>
    <s v="EXTINTOR ABC DE 10 LB"/>
    <m/>
    <n v="922"/>
    <m/>
    <s v="CC"/>
    <n v="38518.49"/>
    <n v="38518.49"/>
    <s v="5-1-11-15-002"/>
    <s v="5-1-11-14-003"/>
    <n v="0"/>
    <n v="0"/>
    <x v="1640"/>
    <d v="2008-07-04T00:00:00"/>
    <x v="1"/>
  </r>
  <r>
    <n v="219"/>
    <s v="1.6 HERRAMIENTAS Y ACCESORIOS"/>
    <n v="1118"/>
    <s v="EXTINTOR"/>
    <n v="6063"/>
    <s v="USADO"/>
    <m/>
    <s v="EXTINTOR ABC DE 10 LB"/>
    <m/>
    <n v="923"/>
    <m/>
    <s v="CC"/>
    <n v="38518.49"/>
    <n v="38518.49"/>
    <s v="5-1-11-15-002"/>
    <s v="5-1-11-14-003"/>
    <n v="0"/>
    <n v="0"/>
    <x v="1640"/>
    <d v="2008-07-04T00:00:00"/>
    <x v="1"/>
  </r>
  <r>
    <n v="219"/>
    <s v="1.6 HERRAMIENTAS Y ACCESORIOS"/>
    <n v="1118"/>
    <s v="EXTINTOR"/>
    <n v="6064"/>
    <s v="USADO"/>
    <m/>
    <s v="EXTINTOR ABC DE 10 LB"/>
    <m/>
    <n v="924"/>
    <m/>
    <s v="CC"/>
    <n v="38518.49"/>
    <n v="38518.49"/>
    <s v="5-1-11-15-002"/>
    <s v="5-1-11-14-003"/>
    <n v="0"/>
    <n v="0"/>
    <x v="1640"/>
    <d v="2008-07-04T00:00:00"/>
    <x v="1"/>
  </r>
  <r>
    <n v="219"/>
    <s v="1.6 HERRAMIENTAS Y ACCESORIOS"/>
    <n v="1118"/>
    <s v="EXTINTOR"/>
    <n v="6065"/>
    <s v="USADO"/>
    <m/>
    <s v="EXTINTOR ABC DE 10 LB"/>
    <m/>
    <n v="925"/>
    <m/>
    <s v="CC"/>
    <n v="38518.49"/>
    <n v="38518.49"/>
    <s v="5-1-11-15-002"/>
    <s v="5-1-11-14-003"/>
    <n v="0"/>
    <n v="0"/>
    <x v="1640"/>
    <d v="2008-07-04T00:00:00"/>
    <x v="1"/>
  </r>
  <r>
    <n v="219"/>
    <s v="1.6 HERRAMIENTAS Y ACCESORIOS"/>
    <n v="1118"/>
    <s v="EXTINTOR"/>
    <n v="6066"/>
    <s v="USADO"/>
    <m/>
    <s v="EXTINTOR ABC DE 10 LB"/>
    <m/>
    <n v="926"/>
    <m/>
    <s v="CC"/>
    <n v="38518.49"/>
    <n v="38518.49"/>
    <s v="5-1-11-15-002"/>
    <s v="5-1-11-14-003"/>
    <n v="0"/>
    <n v="0"/>
    <x v="1640"/>
    <d v="2008-07-04T00:00:00"/>
    <x v="1"/>
  </r>
  <r>
    <n v="219"/>
    <s v="1.6 HERRAMIENTAS Y ACCESORIOS"/>
    <n v="1118"/>
    <s v="EXTINTOR"/>
    <n v="6067"/>
    <s v="USADO"/>
    <m/>
    <s v="EXTINTOR ABC DE 10 LB"/>
    <m/>
    <n v="927"/>
    <m/>
    <s v="CC"/>
    <n v="38518.49"/>
    <n v="38518.49"/>
    <s v="5-1-11-15-002"/>
    <s v="5-1-11-14-003"/>
    <n v="0"/>
    <n v="0"/>
    <x v="1640"/>
    <d v="2008-07-04T00:00:00"/>
    <x v="1"/>
  </r>
  <r>
    <n v="219"/>
    <s v="1.6 HERRAMIENTAS Y ACCESORIOS"/>
    <n v="1118"/>
    <s v="EXTINTOR"/>
    <n v="6068"/>
    <s v="USADO"/>
    <m/>
    <s v="EXTINTOR ABC DE 10 LB"/>
    <m/>
    <n v="928"/>
    <m/>
    <s v="CC"/>
    <n v="38518.49"/>
    <n v="38518.49"/>
    <s v="5-1-11-15-002"/>
    <s v="5-1-11-14-003"/>
    <n v="0"/>
    <n v="0"/>
    <x v="1640"/>
    <d v="2008-07-04T00:00:00"/>
    <x v="1"/>
  </r>
  <r>
    <n v="219"/>
    <s v="1.6 HERRAMIENTAS Y ACCESORIOS"/>
    <n v="1118"/>
    <s v="EXTINTOR"/>
    <n v="6069"/>
    <s v="USADO"/>
    <m/>
    <s v="EXTINTOR ABC DE 10 LB"/>
    <m/>
    <n v="929"/>
    <m/>
    <s v="CC"/>
    <n v="38518.49"/>
    <n v="38518.49"/>
    <s v="5-1-11-15-002"/>
    <s v="5-1-11-14-003"/>
    <n v="0"/>
    <n v="0"/>
    <x v="1640"/>
    <d v="2008-07-04T00:00:00"/>
    <x v="1"/>
  </r>
  <r>
    <n v="219"/>
    <s v="1.6 HERRAMIENTAS Y ACCESORIOS"/>
    <n v="1118"/>
    <s v="EXTINTOR"/>
    <n v="6070"/>
    <s v="USADO"/>
    <m/>
    <s v="EXTINTOR SOLKAFLAN DE 10 LB"/>
    <m/>
    <n v="930"/>
    <m/>
    <s v="CC"/>
    <n v="145116"/>
    <n v="145116"/>
    <s v="5-1-11-15-002"/>
    <s v="5-1-11-14-003"/>
    <n v="0"/>
    <n v="0"/>
    <x v="1641"/>
    <d v="2008-07-04T00:00:00"/>
    <x v="1"/>
  </r>
  <r>
    <n v="219"/>
    <s v="1.6 HERRAMIENTAS Y ACCESORIOS"/>
    <n v="1118"/>
    <s v="EXTINTOR"/>
    <n v="6071"/>
    <s v="USADO"/>
    <m/>
    <s v="EXTINTOR SOLKAFLAN DE 10 LB"/>
    <m/>
    <n v="931"/>
    <m/>
    <s v="CC"/>
    <n v="145116"/>
    <n v="145116"/>
    <s v="5-1-11-15-002"/>
    <s v="5-1-11-14-003"/>
    <n v="0"/>
    <n v="0"/>
    <x v="1641"/>
    <d v="2008-07-04T00:00:00"/>
    <x v="1"/>
  </r>
  <r>
    <n v="219"/>
    <s v="1.6 HERRAMIENTAS Y ACCESORIOS"/>
    <n v="1118"/>
    <s v="EXTINTOR"/>
    <n v="6072"/>
    <s v="USADO"/>
    <m/>
    <s v="EXTINTOR POLVO QUIMICO SECO AB"/>
    <s v="C 10 LB"/>
    <n v="941"/>
    <m/>
    <s v="CC"/>
    <n v="334.56"/>
    <n v="334.56"/>
    <s v="5-1-11-15-002"/>
    <s v="5-1-11-14-003"/>
    <n v="0"/>
    <n v="0"/>
    <x v="1642"/>
    <d v="2008-07-04T00:00:00"/>
    <x v="1"/>
  </r>
  <r>
    <n v="225"/>
    <s v="4.2 EQUIPO DE COMPUTACION"/>
    <n v="1170"/>
    <s v="MONITOR"/>
    <n v="6074"/>
    <s v="USADO"/>
    <d v="2017-08-24T00:00:00"/>
    <s v="LG"/>
    <s v="21 pulgadas"/>
    <s v="LED"/>
    <m/>
    <s v="DE"/>
    <n v="456347.52"/>
    <n v="456347.52"/>
    <s v="1-6-70-02-001"/>
    <s v="3-1-45-06"/>
    <n v="456347.52"/>
    <n v="0"/>
    <x v="1643"/>
    <d v="2013-12-04T00:00:00"/>
    <x v="3"/>
  </r>
  <r>
    <n v="225"/>
    <s v="4.2 EQUIPO DE COMPUTACION"/>
    <n v="1170"/>
    <s v="MONITOR"/>
    <n v="6075"/>
    <s v="USADO"/>
    <d v="2017-08-25T00:00:00"/>
    <s v="LG"/>
    <s v="21 pulgadas"/>
    <s v="LED"/>
    <m/>
    <s v="DE"/>
    <n v="456350.96"/>
    <n v="456350.96"/>
    <s v="1-6-70-02-001"/>
    <s v="3-1-45-06"/>
    <n v="456350.96"/>
    <n v="0"/>
    <x v="1644"/>
    <d v="2013-12-04T00:00:00"/>
    <x v="3"/>
  </r>
  <r>
    <n v="225"/>
    <s v="4.2 EQUIPO DE COMPUTACION"/>
    <n v="1170"/>
    <s v="MONITOR"/>
    <n v="6076"/>
    <s v="USADO"/>
    <d v="2017-09-26T00:00:00"/>
    <s v="LG"/>
    <s v="21 pulgadas"/>
    <s v="LED"/>
    <m/>
    <s v="DE"/>
    <n v="456350.96"/>
    <n v="456350.96"/>
    <s v="1-6-70-02-001"/>
    <s v="3-1-45-06"/>
    <n v="456350.96"/>
    <n v="0"/>
    <x v="1644"/>
    <d v="2013-12-04T00:00:00"/>
    <x v="3"/>
  </r>
  <r>
    <n v="225"/>
    <s v="4.2 EQUIPO DE COMPUTACION"/>
    <n v="1170"/>
    <s v="MONITOR"/>
    <n v="6077"/>
    <s v="USADO"/>
    <m/>
    <s v="LG"/>
    <s v="21 pulgadas"/>
    <s v="LED"/>
    <m/>
    <s v="DE"/>
    <n v="456350.96"/>
    <n v="456350.96"/>
    <s v="1-6-37-10-002-001"/>
    <s v="3-1-45-06"/>
    <n v="456350.96"/>
    <n v="0"/>
    <x v="1644"/>
    <d v="2013-12-04T00:00:00"/>
    <x v="3"/>
  </r>
  <r>
    <n v="225"/>
    <s v="4.2 EQUIPO DE COMPUTACION"/>
    <n v="1170"/>
    <s v="MONITOR"/>
    <n v="6078"/>
    <s v="USADO"/>
    <m/>
    <s v="LG"/>
    <s v="21 pulgadas"/>
    <s v="LED"/>
    <m/>
    <s v="DE"/>
    <n v="456350.96"/>
    <n v="456350.96"/>
    <s v="1-6-70-02-001"/>
    <s v="3-1-45-06"/>
    <n v="456350.96"/>
    <n v="0"/>
    <x v="1644"/>
    <d v="2013-12-04T00:00:00"/>
    <x v="3"/>
  </r>
  <r>
    <n v="225"/>
    <s v="4.2 EQUIPO DE COMPUTACION"/>
    <n v="1464"/>
    <s v="BANDEJA PARA IMPRESORA"/>
    <n v="6079"/>
    <s v="BUENO"/>
    <m/>
    <s v="HP"/>
    <s v="CE530A"/>
    <s v="laser"/>
    <m/>
    <s v="DE"/>
    <n v="674444.88"/>
    <n v="674444.88"/>
    <s v="1-6-70-02-001"/>
    <s v="3-1-45-06"/>
    <n v="240926.71"/>
    <n v="0"/>
    <x v="1645"/>
    <d v="2013-12-04T00:00:00"/>
    <x v="3"/>
  </r>
  <r>
    <n v="225"/>
    <s v="4.2 EQUIPO DE COMPUTACION"/>
    <n v="1464"/>
    <s v="BANDEJA PARA IMPRESORA"/>
    <n v="6080"/>
    <s v="BUENO"/>
    <d v="2016-03-29T00:00:00"/>
    <s v="HP"/>
    <s v="CE530A"/>
    <s v="laser"/>
    <m/>
    <s v="DE"/>
    <n v="674444.88"/>
    <n v="674444.88"/>
    <s v="1-6-70-02-001"/>
    <s v="3-1-45-06"/>
    <n v="240926.71"/>
    <n v="0"/>
    <x v="1645"/>
    <d v="2013-12-04T00:00:00"/>
    <x v="3"/>
  </r>
  <r>
    <n v="225"/>
    <s v="4.2 EQUIPO DE COMPUTACION"/>
    <n v="1464"/>
    <s v="BANDEJA PARA IMPRESORA"/>
    <n v="6081"/>
    <s v="USADO"/>
    <m/>
    <s v="HP"/>
    <s v="CE530A"/>
    <s v="laser"/>
    <m/>
    <s v="DE"/>
    <n v="674444.88"/>
    <n v="674444.88"/>
    <s v="1-6-70-02-001"/>
    <s v="3-1-45-06"/>
    <n v="38967.93"/>
    <n v="0"/>
    <x v="1645"/>
    <d v="2013-12-04T00:00:00"/>
    <x v="3"/>
  </r>
  <r>
    <n v="224"/>
    <s v="4.1 EQUIPO DE COMUNICACION"/>
    <n v="1221"/>
    <s v="RADIO TELEFONO"/>
    <n v="6082"/>
    <s v="NUEVO"/>
    <m/>
    <s v="Motorola"/>
    <s v="EP150 UHF"/>
    <s v="Motorola"/>
    <m/>
    <s v="DE"/>
    <n v="323830.52"/>
    <n v="323830.52"/>
    <s v="1-6-37-10-001"/>
    <s v="3-1-45-06"/>
    <n v="323830.52"/>
    <n v="0"/>
    <x v="1646"/>
    <d v="2013-12-04T00:00:00"/>
    <x v="3"/>
  </r>
  <r>
    <n v="224"/>
    <s v="4.1 EQUIPO DE COMUNICACION"/>
    <n v="1221"/>
    <s v="RADIO TELEFONO"/>
    <n v="6083"/>
    <s v="NUEVO"/>
    <m/>
    <s v="Motorola"/>
    <s v="EP150 UHF"/>
    <s v="Motorola"/>
    <m/>
    <s v="DE"/>
    <n v="323830.12"/>
    <n v="323830.12"/>
    <s v="1-6-37-10-001"/>
    <s v="3-1-45-06"/>
    <n v="323830.12"/>
    <n v="0"/>
    <x v="1647"/>
    <d v="2013-12-04T00:00:00"/>
    <x v="3"/>
  </r>
  <r>
    <n v="224"/>
    <s v="4.1 EQUIPO DE COMUNICACION"/>
    <n v="1221"/>
    <s v="RADIO TELEFONO"/>
    <n v="6084"/>
    <s v="NUEVO"/>
    <m/>
    <s v="Motorola"/>
    <s v="EP150 UHF"/>
    <s v="Motorola"/>
    <m/>
    <s v="DE"/>
    <n v="323830.12"/>
    <n v="323830.12"/>
    <s v="1-6-37-10-001"/>
    <s v="3-1-45-06"/>
    <n v="323830.12"/>
    <n v="0"/>
    <x v="1647"/>
    <d v="2013-12-04T00:00:00"/>
    <x v="3"/>
  </r>
  <r>
    <n v="224"/>
    <s v="4.1 EQUIPO DE COMUNICACION"/>
    <n v="1221"/>
    <s v="RADIO TELEFONO"/>
    <n v="6085"/>
    <s v="NUEVO"/>
    <m/>
    <s v="Motorola"/>
    <s v="EP150 UHF"/>
    <s v="Motorola"/>
    <m/>
    <s v="DE"/>
    <n v="323830.12"/>
    <n v="323830.12"/>
    <s v="1-6-37-10-001"/>
    <s v="3-1-45-06"/>
    <n v="323830.12"/>
    <n v="0"/>
    <x v="1647"/>
    <d v="2013-12-04T00:00:00"/>
    <x v="3"/>
  </r>
  <r>
    <n v="224"/>
    <s v="4.1 EQUIPO DE COMUNICACION"/>
    <n v="1221"/>
    <s v="RADIO TELEFONO"/>
    <n v="6086"/>
    <s v="NUEVO"/>
    <m/>
    <s v="Motorola"/>
    <s v="EP150 UHF"/>
    <s v="Motorola"/>
    <m/>
    <s v="DE"/>
    <n v="323830.12"/>
    <n v="323830.12"/>
    <s v="1-6-37-10-001"/>
    <s v="3-1-45-06"/>
    <n v="323830.12"/>
    <n v="0"/>
    <x v="1647"/>
    <d v="2013-12-04T00:00:00"/>
    <x v="3"/>
  </r>
  <r>
    <n v="219"/>
    <s v="1.6 HERRAMIENTAS Y ACCESORIOS"/>
    <n v="1218"/>
    <s v="RACK"/>
    <n v="6087"/>
    <s v="NUEVO"/>
    <m/>
    <s v="RACK"/>
    <s v="PARA CONSOLA"/>
    <s v="LS9 DE 16 CANALES"/>
    <s v="GenÚrico"/>
    <s v="DE"/>
    <n v="821333.36"/>
    <n v="821333.36"/>
    <s v="1-6-55-11"/>
    <s v="3-1-45-06"/>
    <n v="821333.36"/>
    <n v="0"/>
    <x v="1648"/>
    <d v="2013-12-11T00:00:00"/>
    <x v="1"/>
  </r>
  <r>
    <n v="219"/>
    <s v="1.6 HERRAMIENTAS Y ACCESORIOS"/>
    <n v="1218"/>
    <s v="RACK"/>
    <n v="6088"/>
    <s v="NUEVO"/>
    <m/>
    <s v="RACK"/>
    <s v="DOBLE"/>
    <s v="PARLANTE"/>
    <s v="GenÚrico"/>
    <s v="DE"/>
    <n v="685300.16"/>
    <n v="685300.16"/>
    <s v="1-6-55-11"/>
    <s v="3-1-45-06"/>
    <n v="241826.54"/>
    <n v="0"/>
    <x v="1649"/>
    <d v="2013-12-11T00:00:00"/>
    <x v="1"/>
  </r>
  <r>
    <n v="219"/>
    <s v="1.6 HERRAMIENTAS Y ACCESORIOS"/>
    <n v="1218"/>
    <s v="RACK"/>
    <n v="6089"/>
    <s v="NUEVO"/>
    <m/>
    <s v="RACK"/>
    <s v="DOBLE"/>
    <s v="PARLANTE AUTOAMPLIFICADOS"/>
    <s v="GenÚrico"/>
    <s v="DE"/>
    <n v="685300.16"/>
    <n v="685300.16"/>
    <s v="1-6-55-11"/>
    <s v="3-1-45-06"/>
    <n v="685300.16"/>
    <n v="0"/>
    <x v="1649"/>
    <d v="2013-12-11T00:00:00"/>
    <x v="1"/>
  </r>
  <r>
    <n v="219"/>
    <s v="1.6 HERRAMIENTAS Y ACCESORIOS"/>
    <n v="1218"/>
    <s v="RACK"/>
    <n v="6090"/>
    <s v="REGULAR"/>
    <m/>
    <s v="RACK"/>
    <s v="DOBLE"/>
    <s v="PARLANTE AUTOAMPLIFICADO"/>
    <s v="GenÚrico"/>
    <s v="DE"/>
    <n v="685300.16"/>
    <n v="685300.16"/>
    <s v="1-6-55-11"/>
    <s v="3-1-45-06"/>
    <n v="685300.16"/>
    <n v="0"/>
    <x v="1649"/>
    <d v="2013-12-11T00:00:00"/>
    <x v="1"/>
  </r>
  <r>
    <n v="219"/>
    <s v="1.6 HERRAMIENTAS Y ACCESORIOS"/>
    <n v="1218"/>
    <s v="RACK"/>
    <n v="6091"/>
    <s v="NUEVO"/>
    <m/>
    <s v="RACK"/>
    <s v="PARA"/>
    <s v="BASES"/>
    <s v="GenÚrico"/>
    <s v="DE"/>
    <n v="659632.84"/>
    <n v="659632.84"/>
    <s v="1-6-55-11"/>
    <s v="3-1-45-06"/>
    <n v="659632.84"/>
    <n v="0"/>
    <x v="1650"/>
    <d v="2013-12-11T00:00:00"/>
    <x v="1"/>
  </r>
  <r>
    <n v="219"/>
    <s v="1.6 HERRAMIENTAS Y ACCESORIOS"/>
    <n v="1218"/>
    <s v="RACK"/>
    <n v="6092"/>
    <s v="NUEVO"/>
    <m/>
    <s v="RACK"/>
    <s v="MICROFONOS"/>
    <s v="MICROFONOS"/>
    <s v="GenÚrico"/>
    <s v="DE"/>
    <n v="659632.84"/>
    <n v="659632.84"/>
    <s v="1-6-55-11"/>
    <s v="3-1-45-06"/>
    <n v="659632.84"/>
    <n v="0"/>
    <x v="1650"/>
    <d v="2013-12-11T00:00:00"/>
    <x v="1"/>
  </r>
  <r>
    <n v="219"/>
    <s v="1.6 HERRAMIENTAS Y ACCESORIOS"/>
    <n v="1218"/>
    <s v="RACK"/>
    <n v="6093"/>
    <s v="NUEVO"/>
    <m/>
    <s v="RACK"/>
    <s v="1X0,50X0,54 MTS"/>
    <s v="1X0,50X0,54 MTS"/>
    <s v="GenÚrico"/>
    <s v="DE"/>
    <n v="693000.24"/>
    <n v="693000.24"/>
    <s v="1-6-55-11"/>
    <s v="3-1-45-06"/>
    <n v="693000.24"/>
    <n v="0"/>
    <x v="1651"/>
    <d v="2013-12-11T00:00:00"/>
    <x v="1"/>
  </r>
  <r>
    <n v="219"/>
    <s v="1.6 HERRAMIENTAS Y ACCESORIOS"/>
    <n v="1218"/>
    <s v="RACK"/>
    <n v="6094"/>
    <s v="NUEVO"/>
    <m/>
    <s v="RACK"/>
    <s v="1X0,50X0,54 MTS"/>
    <s v="1X0,50X0,54 MTS"/>
    <s v="GenÚrico"/>
    <s v="DE"/>
    <n v="693000.24"/>
    <n v="693000.24"/>
    <s v="1-6-55-11"/>
    <s v="3-1-45-06"/>
    <n v="693000.24"/>
    <n v="0"/>
    <x v="1651"/>
    <d v="2013-12-11T00:00:00"/>
    <x v="1"/>
  </r>
  <r>
    <n v="219"/>
    <s v="1.6 HERRAMIENTAS Y ACCESORIOS"/>
    <n v="1218"/>
    <s v="RACK"/>
    <n v="6095"/>
    <s v="NUEVO"/>
    <d v="2015-11-13T00:00:00"/>
    <s v="RACK"/>
    <s v="1X0,50X0,54 MTS"/>
    <s v="1X0,50X0,54 MTS"/>
    <s v="GenÚrico"/>
    <s v="DE"/>
    <n v="693000.24"/>
    <n v="693000.24"/>
    <s v="1-6-55-11"/>
    <s v="3-1-45-06"/>
    <n v="693000.24"/>
    <n v="0"/>
    <x v="1651"/>
    <d v="2013-12-11T00:00:00"/>
    <x v="1"/>
  </r>
  <r>
    <n v="219"/>
    <s v="1.6 HERRAMIENTAS Y ACCESORIOS"/>
    <n v="1218"/>
    <s v="RACK"/>
    <n v="6096"/>
    <s v="NUEVO"/>
    <d v="2015-11-13T00:00:00"/>
    <s v="RACK"/>
    <s v="1X0,50X0,54 MTS"/>
    <s v="1X0,50X0,54 MTS"/>
    <s v="GenÚrico"/>
    <s v="DE"/>
    <n v="693000.24"/>
    <n v="693000.24"/>
    <s v="1-6-55-11"/>
    <s v="3-1-45-06"/>
    <n v="693000.24"/>
    <n v="0"/>
    <x v="1651"/>
    <d v="2013-12-11T00:00:00"/>
    <x v="1"/>
  </r>
  <r>
    <n v="219"/>
    <s v="1.6 HERRAMIENTAS Y ACCESORIOS"/>
    <n v="1218"/>
    <s v="RACK"/>
    <n v="6097"/>
    <s v="REGULAR"/>
    <d v="2015-11-13T00:00:00"/>
    <s v="RACK"/>
    <s v="1X0,50X0,54 MTS"/>
    <s v="1X0,50X0,54 MTS"/>
    <s v="GenÚrico"/>
    <s v="DE"/>
    <n v="693000.24"/>
    <n v="693000.24"/>
    <s v="1-6-55-11"/>
    <s v="3-1-45-06"/>
    <n v="693000.24"/>
    <n v="0"/>
    <x v="1651"/>
    <d v="2013-12-11T00:00:00"/>
    <x v="1"/>
  </r>
  <r>
    <n v="219"/>
    <s v="1.6 HERRAMIENTAS Y ACCESORIOS"/>
    <n v="1218"/>
    <s v="RACK"/>
    <n v="6098"/>
    <s v="NUEVO"/>
    <d v="2015-11-13T00:00:00"/>
    <s v="RACK"/>
    <s v="0,72X0,44X0,53 MTS"/>
    <s v="0,72X0,44X0,53 MTS"/>
    <s v="GenÚrico"/>
    <s v="DE"/>
    <n v="659632.84"/>
    <n v="659632.84"/>
    <s v="1-6-55-11"/>
    <s v="3-1-45-06"/>
    <n v="659632.84"/>
    <n v="0"/>
    <x v="1650"/>
    <d v="2013-12-11T00:00:00"/>
    <x v="1"/>
  </r>
  <r>
    <n v="219"/>
    <s v="1.6 HERRAMIENTAS Y ACCESORIOS"/>
    <n v="1218"/>
    <s v="RACK"/>
    <n v="6099"/>
    <s v="NUEVO"/>
    <d v="2015-11-13T00:00:00"/>
    <s v="RACK"/>
    <s v="0,72X0,44X0,53 MTS"/>
    <s v="0,72X0,44X0,53 MTS"/>
    <s v="GenÚrico"/>
    <s v="DE"/>
    <n v="659632.84"/>
    <n v="659632.84"/>
    <s v="1-6-55-11"/>
    <s v="3-1-45-06"/>
    <n v="659632.84"/>
    <n v="0"/>
    <x v="1650"/>
    <d v="2013-12-11T00:00:00"/>
    <x v="1"/>
  </r>
  <r>
    <n v="219"/>
    <s v="1.6 HERRAMIENTAS Y ACCESORIOS"/>
    <n v="1218"/>
    <s v="RACK"/>
    <n v="6100"/>
    <s v="NUEVO"/>
    <m/>
    <s v="RACK"/>
    <s v=" MINIBRUTOS"/>
    <s v="9 BOMBILLAS"/>
    <s v="GenÚrico"/>
    <s v="DE"/>
    <n v="641666.6"/>
    <n v="641666.6"/>
    <s v="1-6-55-11"/>
    <s v="3-1-45-06"/>
    <n v="641666.6"/>
    <n v="0"/>
    <x v="1652"/>
    <d v="2013-12-11T00:00:00"/>
    <x v="1"/>
  </r>
  <r>
    <n v="224"/>
    <s v="4.1 EQUIPO DE COMUNICACION"/>
    <n v="1247"/>
    <s v="TELEFONO"/>
    <n v="6101"/>
    <s v="USADO"/>
    <m/>
    <s v="Telefono Panasonic"/>
    <s v="KX DT 333"/>
    <s v="Multiproposito"/>
    <m/>
    <s v="CC"/>
    <n v="194229.24"/>
    <n v="194229.24"/>
    <s v="5-1-11-15-003"/>
    <s v="5-1-11-14-004"/>
    <n v="0"/>
    <n v="0"/>
    <x v="1653"/>
    <d v="2013-12-11T00:00:00"/>
    <x v="3"/>
  </r>
  <r>
    <n v="224"/>
    <s v="4.1 EQUIPO DE COMUNICACION"/>
    <n v="1247"/>
    <s v="TELEFONO"/>
    <n v="6102"/>
    <s v="USADO"/>
    <m/>
    <s v="Panasonic"/>
    <s v="KX DT 333"/>
    <s v="Multiproposito"/>
    <m/>
    <s v="CC"/>
    <n v="194229.24"/>
    <n v="194229.24"/>
    <s v="5-1-11-15-003"/>
    <s v="5-1-11-14-004"/>
    <n v="0"/>
    <n v="0"/>
    <x v="1653"/>
    <d v="2013-12-11T00:00:00"/>
    <x v="3"/>
  </r>
  <r>
    <n v="224"/>
    <s v="4.1 EQUIPO DE COMUNICACION"/>
    <n v="1247"/>
    <s v="TELEFONO"/>
    <n v="6103"/>
    <s v="NUEVO"/>
    <m/>
    <s v="Panasonic"/>
    <s v="KX DT 333"/>
    <s v="Multiproposito"/>
    <m/>
    <s v="CC"/>
    <n v="194229.24"/>
    <n v="194229.24"/>
    <s v="5-1-11-15-003"/>
    <s v="5-1-11-14-004"/>
    <n v="0"/>
    <n v="0"/>
    <x v="1653"/>
    <d v="2013-12-11T00:00:00"/>
    <x v="3"/>
  </r>
  <r>
    <n v="224"/>
    <s v="4.1 EQUIPO DE COMUNICACION"/>
    <n v="1247"/>
    <s v="TELEFONO"/>
    <n v="6104"/>
    <s v="NUEVO"/>
    <m/>
    <s v="Panasonic"/>
    <s v="KX DT 333"/>
    <s v="Multiproposito"/>
    <m/>
    <s v="CC"/>
    <n v="194229.24"/>
    <n v="194229.24"/>
    <s v="5-1-11-15-003"/>
    <s v="5-1-11-14-004"/>
    <n v="0"/>
    <n v="0"/>
    <x v="1653"/>
    <d v="2013-12-11T00:00:00"/>
    <x v="3"/>
  </r>
  <r>
    <n v="224"/>
    <s v="4.1 EQUIPO DE COMUNICACION"/>
    <n v="1247"/>
    <s v="TELEFONO"/>
    <n v="6105"/>
    <s v="USADO"/>
    <m/>
    <s v="Panasonic"/>
    <s v="KX DT 333"/>
    <s v="Multiproposito"/>
    <m/>
    <s v="CC"/>
    <n v="194229.24"/>
    <n v="194229.24"/>
    <s v="5-1-11-15-003"/>
    <s v="5-1-11-14-004"/>
    <n v="0"/>
    <n v="0"/>
    <x v="1653"/>
    <d v="2013-12-11T00:00:00"/>
    <x v="3"/>
  </r>
  <r>
    <n v="224"/>
    <s v="4.1 EQUIPO DE COMUNICACION"/>
    <n v="1247"/>
    <s v="TELEFONO"/>
    <n v="6106"/>
    <s v="USADO"/>
    <m/>
    <s v="Panasonic"/>
    <s v="KX DT 333"/>
    <s v="Multiproposito"/>
    <m/>
    <s v="CC"/>
    <n v="194229.24"/>
    <n v="194229.24"/>
    <s v="5-1-11-15-003"/>
    <s v="5-1-11-14-004"/>
    <n v="0"/>
    <n v="0"/>
    <x v="1653"/>
    <d v="2013-12-11T00:00:00"/>
    <x v="3"/>
  </r>
  <r>
    <n v="224"/>
    <s v="4.1 EQUIPO DE COMUNICACION"/>
    <n v="1247"/>
    <s v="TELEFONO"/>
    <n v="6107"/>
    <s v="NUEVO"/>
    <d v="2014-09-08T00:00:00"/>
    <s v="Panasonic"/>
    <s v="KX DT 333"/>
    <s v="Multiproposito"/>
    <m/>
    <s v="CC"/>
    <n v="194229.24"/>
    <n v="194229.24"/>
    <s v="5-1-11-15-003"/>
    <s v="5-1-11-14-004"/>
    <n v="0"/>
    <n v="0"/>
    <x v="1653"/>
    <d v="2013-12-11T00:00:00"/>
    <x v="3"/>
  </r>
  <r>
    <n v="224"/>
    <s v="4.1 EQUIPO DE COMUNICACION"/>
    <n v="1247"/>
    <s v="TELEFONO"/>
    <n v="6108"/>
    <s v="USADO"/>
    <m/>
    <s v="Panasonic"/>
    <s v="KX DT 333"/>
    <s v="Multiproposito"/>
    <m/>
    <s v="CC"/>
    <n v="194229.24"/>
    <n v="194229.24"/>
    <s v="5-1-11-15-003"/>
    <s v="5-1-11-14-004"/>
    <n v="0"/>
    <n v="0"/>
    <x v="1653"/>
    <d v="2013-12-11T00:00:00"/>
    <x v="3"/>
  </r>
  <r>
    <n v="224"/>
    <s v="4.1 EQUIPO DE COMUNICACION"/>
    <n v="1247"/>
    <s v="TELEFONO"/>
    <n v="6109"/>
    <s v="USADO"/>
    <m/>
    <s v="Panasonic"/>
    <s v="KX DT 333"/>
    <s v="Multiproposito"/>
    <m/>
    <s v="CC"/>
    <n v="194229.24"/>
    <n v="194229.24"/>
    <s v="5-1-11-15-003"/>
    <s v="5-1-11-14-004"/>
    <n v="0"/>
    <n v="0"/>
    <x v="1653"/>
    <d v="2013-12-11T00:00:00"/>
    <x v="3"/>
  </r>
  <r>
    <n v="224"/>
    <s v="4.1 EQUIPO DE COMUNICACION"/>
    <n v="1247"/>
    <s v="TELEFONO"/>
    <n v="6110"/>
    <s v="BUENO"/>
    <m/>
    <s v="Panasonic"/>
    <s v="KX DT 333"/>
    <s v="Multiproposito"/>
    <m/>
    <s v="CC"/>
    <n v="194225.76"/>
    <n v="194225.76"/>
    <s v="5-1-11-15-003"/>
    <s v="5-1-11-14-004"/>
    <n v="0"/>
    <n v="0"/>
    <x v="1654"/>
    <d v="2013-12-11T00:00:00"/>
    <x v="3"/>
  </r>
  <r>
    <n v="241"/>
    <s v="9.1 ELEMENTOS MUSICALES"/>
    <n v="1622"/>
    <s v="PARTITURAS"/>
    <n v="6111"/>
    <s v="NUEVO"/>
    <m/>
    <s v="Paramilitare Porco-Bloody"/>
    <s v="Score"/>
    <s v="Particelas"/>
    <m/>
    <s v="DE"/>
    <n v="23205000"/>
    <n v="23205000"/>
    <s v="1-9-60-90-003"/>
    <s v="1-6-81-06"/>
    <n v="0"/>
    <n v="9453653.4246575348"/>
    <x v="1655"/>
    <d v="2013-12-05T00:00:00"/>
    <x v="0"/>
  </r>
  <r>
    <n v="219"/>
    <s v="1.6 HERRAMIENTAS Y ACCESORIOS"/>
    <n v="1055"/>
    <s v="CARPA"/>
    <n v="6112"/>
    <s v="INSERVIBLE"/>
    <m/>
    <s v="OFB"/>
    <s v="4x4"/>
    <s v="4 laterales"/>
    <m/>
    <s v="DE"/>
    <n v="1459260.28"/>
    <n v="1459260.28"/>
    <s v="1-6-37-07-011"/>
    <s v="3-1-45-06"/>
    <n v="1039047.31"/>
    <n v="0"/>
    <x v="1656"/>
    <d v="2013-12-27T00:00:00"/>
    <x v="1"/>
  </r>
  <r>
    <n v="219"/>
    <s v="1.6 HERRAMIENTAS Y ACCESORIOS"/>
    <n v="1055"/>
    <s v="CARPA"/>
    <n v="6113"/>
    <s v="INSERVIBLE"/>
    <m/>
    <s v="OFB"/>
    <s v="4x4"/>
    <s v="4 laterales"/>
    <m/>
    <s v="DE"/>
    <n v="1459259.44"/>
    <n v="1459259.44"/>
    <s v="1-6-37-07-011"/>
    <s v="3-1-45-06"/>
    <n v="1459259.44"/>
    <n v="0"/>
    <x v="1657"/>
    <d v="2013-12-27T00:00:00"/>
    <x v="1"/>
  </r>
  <r>
    <n v="219"/>
    <s v="1.6 HERRAMIENTAS Y ACCESORIOS"/>
    <n v="1055"/>
    <s v="CARPA"/>
    <n v="6114"/>
    <s v="INSERVIBLE"/>
    <m/>
    <s v="OFB"/>
    <s v="6x6"/>
    <s v="4 laterales"/>
    <m/>
    <s v="DE"/>
    <n v="2573893.98"/>
    <n v="2573893.98"/>
    <s v="1-6-37-07-011"/>
    <s v="1-6-37-07"/>
    <n v="1832707.87"/>
    <n v="2066166.948328767"/>
    <x v="1658"/>
    <d v="2013-12-27T00:00:00"/>
    <x v="1"/>
  </r>
  <r>
    <n v="219"/>
    <s v="1.6 HERRAMIENTAS Y ACCESORIOS"/>
    <n v="1055"/>
    <s v="CARPA"/>
    <n v="6115"/>
    <s v="INSERVIBLE"/>
    <m/>
    <s v="OFB"/>
    <s v="6x6"/>
    <s v="4 laterales"/>
    <m/>
    <s v="DE"/>
    <n v="2573895"/>
    <n v="2573895"/>
    <s v="1-6-37-07-011"/>
    <s v="1-6-37-07"/>
    <n v="1832708.55"/>
    <n v="2066167.7671232878"/>
    <x v="1659"/>
    <d v="2013-12-27T00:00:00"/>
    <x v="1"/>
  </r>
  <r>
    <n v="224"/>
    <s v="4.1 EQUIPO DE COMUNICACION"/>
    <n v="1221"/>
    <s v="RADIO TELEFONO"/>
    <n v="6116"/>
    <s v="NUEVO"/>
    <m/>
    <s v="Motorola"/>
    <s v="EO 150 UHF"/>
    <s v="Motorola"/>
    <m/>
    <s v="DE"/>
    <n v="323830"/>
    <n v="323830"/>
    <s v="1-6-70-01"/>
    <s v="3-1-45-06"/>
    <n v="323830"/>
    <n v="0"/>
    <x v="1660"/>
    <d v="2013-11-01T00:00:00"/>
    <x v="3"/>
  </r>
  <r>
    <n v="224"/>
    <s v="4.1 EQUIPO DE COMUNICACION"/>
    <n v="1221"/>
    <s v="RADIO TELEFONO"/>
    <n v="6117"/>
    <s v="NUEVO"/>
    <m/>
    <s v="Motorola"/>
    <s v="EO 150 UHF"/>
    <s v="Motorola"/>
    <m/>
    <s v="DE"/>
    <n v="323830"/>
    <n v="323830"/>
    <s v="1-6-70-01"/>
    <s v="3-1-45-06"/>
    <n v="323830"/>
    <n v="0"/>
    <x v="1660"/>
    <d v="2013-11-01T00:00:00"/>
    <x v="3"/>
  </r>
  <r>
    <n v="224"/>
    <s v="4.1 EQUIPO DE COMUNICACION"/>
    <n v="1221"/>
    <s v="RADIO TELEFONO"/>
    <n v="6118"/>
    <s v="NUEVO"/>
    <m/>
    <s v="Motorola"/>
    <s v="EO 150 UHF"/>
    <s v="Motorola"/>
    <m/>
    <s v="DE"/>
    <n v="323830"/>
    <n v="323830"/>
    <s v="1-6-70-01"/>
    <s v="3-1-45-06"/>
    <n v="323830"/>
    <n v="0"/>
    <x v="1660"/>
    <d v="2013-11-01T00:00:00"/>
    <x v="3"/>
  </r>
  <r>
    <n v="224"/>
    <s v="4.1 EQUIPO DE COMUNICACION"/>
    <n v="1221"/>
    <s v="RADIO TELEFONO"/>
    <n v="6119"/>
    <s v="NUEVO"/>
    <m/>
    <s v="Motorola"/>
    <s v="EO 150 UHF"/>
    <s v="Motorola"/>
    <m/>
    <s v="DE"/>
    <n v="323830"/>
    <n v="323830"/>
    <s v="1-6-70-01"/>
    <s v="3-1-45-06"/>
    <n v="323830"/>
    <n v="0"/>
    <x v="1660"/>
    <d v="2013-11-01T00:00:00"/>
    <x v="3"/>
  </r>
  <r>
    <n v="224"/>
    <s v="4.1 EQUIPO DE COMUNICACION"/>
    <n v="1221"/>
    <s v="RADIO TELEFONO"/>
    <n v="6120"/>
    <s v="NUEVO"/>
    <m/>
    <s v="Motorola"/>
    <s v="EO 150 UHF"/>
    <s v="Motorola"/>
    <m/>
    <s v="DE"/>
    <n v="323830"/>
    <n v="323830"/>
    <s v="1-6-70-01"/>
    <s v="3-1-45-06"/>
    <n v="323830"/>
    <n v="0"/>
    <x v="1660"/>
    <d v="2013-11-01T00:00:00"/>
    <x v="3"/>
  </r>
  <r>
    <n v="224"/>
    <s v="4.1 EQUIPO DE COMUNICACION"/>
    <n v="1221"/>
    <s v="RADIO TELEFONO"/>
    <n v="6121"/>
    <s v="NUEVO"/>
    <m/>
    <s v="Motorola"/>
    <s v="EO 150 UHF"/>
    <s v="Motorola"/>
    <m/>
    <s v="DE"/>
    <n v="323830"/>
    <n v="323830"/>
    <s v="1-6-70-01"/>
    <s v="3-1-45-06"/>
    <n v="323830"/>
    <n v="0"/>
    <x v="1660"/>
    <d v="2013-11-01T00:00:00"/>
    <x v="3"/>
  </r>
  <r>
    <n v="224"/>
    <s v="4.1 EQUIPO DE COMUNICACION"/>
    <n v="1221"/>
    <s v="RADIO TELEFONO"/>
    <n v="6122"/>
    <s v="NUEVO"/>
    <m/>
    <s v="Motolora"/>
    <s v="EO 150 UHF"/>
    <s v="Motorola"/>
    <m/>
    <s v="DE"/>
    <n v="323830"/>
    <n v="323830"/>
    <s v="1-6-70-01"/>
    <s v="3-1-45-06"/>
    <n v="323830"/>
    <n v="0"/>
    <x v="1660"/>
    <d v="2013-11-01T00:00:00"/>
    <x v="3"/>
  </r>
  <r>
    <n v="224"/>
    <s v="4.1 EQUIPO DE COMUNICACION"/>
    <n v="1221"/>
    <s v="RADIO TELEFONO"/>
    <n v="6123"/>
    <s v="USADO"/>
    <m/>
    <s v="Motorola"/>
    <s v="EO 150 UHF"/>
    <s v="Motorola"/>
    <m/>
    <s v="DE"/>
    <n v="323830"/>
    <n v="323830"/>
    <s v="1-6-37-10-001"/>
    <s v="3-1-45-06"/>
    <n v="323830"/>
    <n v="0"/>
    <x v="1660"/>
    <d v="2013-11-01T00:00:00"/>
    <x v="3"/>
  </r>
  <r>
    <n v="222"/>
    <s v="3.1 MUEBLES Y ENSERES"/>
    <n v="1714"/>
    <s v="DESHUMIDIFICADOR"/>
    <n v="6124"/>
    <s v="NUEVO"/>
    <m/>
    <s v="BIONAIRE"/>
    <s v="BD20"/>
    <s v="LA012"/>
    <m/>
    <s v="DE"/>
    <n v="1082064.31"/>
    <n v="1082064.31"/>
    <s v="1-6-65-01"/>
    <s v="3-1-45-06"/>
    <n v="1082064.31"/>
    <n v="0"/>
    <x v="1661"/>
    <d v="2013-11-01T00:00:00"/>
    <x v="1"/>
  </r>
  <r>
    <n v="222"/>
    <s v="3.1 MUEBLES Y ENSERES"/>
    <n v="1714"/>
    <s v="DESHUMIDIFICADOR"/>
    <n v="6125"/>
    <s v="NUEVO"/>
    <d v="2015-02-13T00:00:00"/>
    <s v="BIONAIRE"/>
    <s v="BD20"/>
    <s v="LA012"/>
    <m/>
    <s v="DE"/>
    <n v="1082064.31"/>
    <n v="1082064.31"/>
    <s v="1-6-65-01"/>
    <s v="3-1-45-06"/>
    <n v="1082064.31"/>
    <n v="0"/>
    <x v="1661"/>
    <d v="2013-11-01T00:00:00"/>
    <x v="1"/>
  </r>
  <r>
    <n v="222"/>
    <s v="3.1 MUEBLES Y ENSERES"/>
    <n v="1714"/>
    <s v="DESHUMIDIFICADOR"/>
    <n v="6126"/>
    <s v="NUEVO"/>
    <d v="2015-02-13T00:00:00"/>
    <s v="BIONAIRE"/>
    <s v="BD20"/>
    <s v="LA012"/>
    <m/>
    <s v="DE"/>
    <n v="1082064.31"/>
    <n v="1082064.31"/>
    <s v="1-6-65-01"/>
    <s v="3-1-45-06"/>
    <n v="1082064.31"/>
    <n v="0"/>
    <x v="1661"/>
    <d v="2013-11-01T00:00:00"/>
    <x v="1"/>
  </r>
  <r>
    <n v="222"/>
    <s v="3.1 MUEBLES Y ENSERES"/>
    <n v="1714"/>
    <s v="DESHUMIDIFICADOR"/>
    <n v="6127"/>
    <s v="BUENO"/>
    <m/>
    <s v="BIONAIRE"/>
    <s v="BD20"/>
    <s v="LA012"/>
    <m/>
    <s v="DE"/>
    <n v="1082064.31"/>
    <n v="1082064.31"/>
    <s v="1-6-65-01"/>
    <s v="3-1-45-06"/>
    <n v="1082064.31"/>
    <n v="0"/>
    <x v="1661"/>
    <d v="2013-11-01T00:00:00"/>
    <x v="1"/>
  </r>
  <r>
    <n v="222"/>
    <s v="3.1 MUEBLES Y ENSERES"/>
    <n v="1714"/>
    <s v="DESHUMIDIFICADOR"/>
    <n v="6128"/>
    <s v="NUEVO"/>
    <d v="2015-02-19T00:00:00"/>
    <s v="BIONAIRE"/>
    <s v="BD20"/>
    <s v="LA012"/>
    <m/>
    <s v="DE"/>
    <n v="1082064.31"/>
    <n v="1082064.31"/>
    <s v="1-6-65-01"/>
    <s v="3-1-45-06"/>
    <n v="1082064.31"/>
    <n v="0"/>
    <x v="1661"/>
    <d v="2013-11-01T00:00:00"/>
    <x v="1"/>
  </r>
  <r>
    <n v="222"/>
    <s v="3.1 MUEBLES Y ENSERES"/>
    <n v="1714"/>
    <s v="DESHUMIDIFICADOR"/>
    <n v="6129"/>
    <s v="NUEVO"/>
    <m/>
    <s v="BIONAIRE"/>
    <s v="BD20"/>
    <s v="LA012"/>
    <m/>
    <s v="DE"/>
    <n v="1082064.31"/>
    <n v="1082064.31"/>
    <s v="1-6-65-01"/>
    <s v="3-1-45-06"/>
    <n v="1082064.31"/>
    <n v="0"/>
    <x v="1661"/>
    <d v="2013-11-01T00:00:00"/>
    <x v="1"/>
  </r>
  <r>
    <n v="222"/>
    <s v="3.1 MUEBLES Y ENSERES"/>
    <n v="1714"/>
    <s v="DESHUMIDIFICADOR"/>
    <n v="6130"/>
    <s v="NUEVO"/>
    <m/>
    <s v="BIONAIRE"/>
    <s v="BD20"/>
    <s v="LA012"/>
    <m/>
    <s v="DE"/>
    <n v="1082064.31"/>
    <n v="1082064.31"/>
    <s v="1-6-65-01"/>
    <s v="3-1-45-06"/>
    <n v="1082064.31"/>
    <n v="0"/>
    <x v="1661"/>
    <d v="2013-11-01T00:00:00"/>
    <x v="1"/>
  </r>
  <r>
    <n v="222"/>
    <s v="3.1 MUEBLES Y ENSERES"/>
    <n v="1714"/>
    <s v="DESHUMIDIFICADOR"/>
    <n v="6131"/>
    <s v="BUENO"/>
    <m/>
    <s v="BIONAIRE"/>
    <s v="BD20"/>
    <s v="LA012"/>
    <m/>
    <s v="DE"/>
    <n v="1082064.31"/>
    <n v="1082064.31"/>
    <s v="1-6-65-01"/>
    <s v="3-1-45-06"/>
    <n v="1082064.31"/>
    <n v="0"/>
    <x v="1661"/>
    <d v="2013-11-01T00:00:00"/>
    <x v="1"/>
  </r>
  <r>
    <n v="222"/>
    <s v="3.1 MUEBLES Y ENSERES"/>
    <n v="1714"/>
    <s v="DESHUMIDIFICADOR"/>
    <n v="6132"/>
    <s v="NUEVO"/>
    <m/>
    <s v="BIONAIRE"/>
    <s v="BD20"/>
    <s v="LA012"/>
    <m/>
    <s v="DE"/>
    <n v="1082064.31"/>
    <n v="1082064.31"/>
    <s v="1-6-35-03-001"/>
    <s v="3-1-45-06"/>
    <n v="0"/>
    <n v="0"/>
    <x v="1661"/>
    <d v="2013-11-01T00:00:00"/>
    <x v="1"/>
  </r>
  <r>
    <n v="222"/>
    <s v="3.1 MUEBLES Y ENSERES"/>
    <n v="1714"/>
    <s v="DESHUMIDIFICADOR"/>
    <n v="6133"/>
    <s v="NUEVO"/>
    <m/>
    <s v="BIONAIRE"/>
    <s v="BD20"/>
    <s v="LA012"/>
    <m/>
    <s v="DE"/>
    <n v="1082064.31"/>
    <n v="1082064.31"/>
    <s v="1-6-65-01"/>
    <s v="3-1-45-06"/>
    <n v="1082064.31"/>
    <n v="0"/>
    <x v="1661"/>
    <d v="2013-11-01T00:00:00"/>
    <x v="1"/>
  </r>
  <r>
    <n v="224"/>
    <s v="4.1 EQUIPO DE COMUNICACION"/>
    <n v="1247"/>
    <s v="TELEFONO"/>
    <n v="6134"/>
    <s v="NUEVO"/>
    <m/>
    <s v="Panasonic"/>
    <s v="KX DT 333"/>
    <s v="Multiproposito"/>
    <m/>
    <s v="CC"/>
    <n v="194229.24"/>
    <n v="194229.24"/>
    <s v="5-1-11-15-003"/>
    <s v="5-1-11-14-004"/>
    <n v="0"/>
    <n v="0"/>
    <x v="1653"/>
    <d v="2013-12-11T00:00:00"/>
    <x v="3"/>
  </r>
  <r>
    <n v="224"/>
    <s v="4.1 EQUIPO DE COMUNICACION"/>
    <n v="1247"/>
    <s v="TELEFONO"/>
    <n v="6135"/>
    <s v="USADO"/>
    <m/>
    <s v="Panasonic"/>
    <s v="KX DT 333"/>
    <s v="Multiproposito"/>
    <m/>
    <s v="CC"/>
    <n v="194229.24"/>
    <n v="194229.24"/>
    <s v="5-1-11-15-003"/>
    <s v="5-1-11-14-004"/>
    <n v="0"/>
    <n v="0"/>
    <x v="1653"/>
    <d v="2013-12-11T00:00:00"/>
    <x v="3"/>
  </r>
  <r>
    <n v="225"/>
    <s v="4.2 EQUIPO DE COMPUTACION"/>
    <n v="1139"/>
    <s v="IMPRESORA"/>
    <n v="6136"/>
    <s v="NUEVO"/>
    <m/>
    <s v="HP"/>
    <s v="LASER"/>
    <s v="Multifuncional"/>
    <m/>
    <s v="DE"/>
    <n v="2611954.6"/>
    <n v="2611954.6"/>
    <s v="1-6-35-04-002-001"/>
    <s v="1-6-35-04"/>
    <n v="0"/>
    <n v="2119619.048"/>
    <x v="1662"/>
    <d v="2013-12-11T00:00:00"/>
    <x v="3"/>
  </r>
  <r>
    <n v="224"/>
    <s v="4.1 EQUIPO DE COMUNICACION"/>
    <n v="1323"/>
    <s v="TELEFONO CELULAR"/>
    <n v="6139"/>
    <s v="INSERVIBLE"/>
    <m/>
    <s v="Samsung"/>
    <s v="Galaxy"/>
    <s v="S4 Mini"/>
    <n v="357957055654842"/>
    <s v="DE"/>
    <n v="603444"/>
    <n v="603444"/>
    <s v="1-6-37-10-001"/>
    <s v="3-1-45-06"/>
    <n v="603444"/>
    <n v="0"/>
    <x v="1663"/>
    <d v="2014-06-19T00:00:00"/>
    <x v="3"/>
  </r>
  <r>
    <n v="224"/>
    <s v="4.1 EQUIPO DE COMUNICACION"/>
    <n v="1323"/>
    <s v="TELEFONO CELULAR"/>
    <n v="6140"/>
    <s v="INSERVIBLE"/>
    <m/>
    <s v="SAMSUNG"/>
    <m/>
    <m/>
    <m/>
    <s v="DE"/>
    <n v="919444"/>
    <n v="919444"/>
    <s v="1-6-37-10-001"/>
    <s v="3-1-45-06"/>
    <n v="919444"/>
    <n v="0"/>
    <x v="1664"/>
    <d v="2014-11-19T00:00:00"/>
    <x v="3"/>
  </r>
  <r>
    <n v="224"/>
    <s v="4.1 EQUIPO DE COMUNICACION"/>
    <n v="1323"/>
    <s v="TELEFONO CELULAR"/>
    <n v="6141"/>
    <s v="INSERVIBLE"/>
    <m/>
    <s v="SAMSUNG"/>
    <s v="GALAXY 5 MINI"/>
    <s v="SM-G800M"/>
    <s v="5MS"/>
    <s v="DE"/>
    <n v="919444"/>
    <n v="919444"/>
    <s v="1-6-37-10-001"/>
    <s v="3-1-45-06"/>
    <n v="919444"/>
    <n v="0"/>
    <x v="1664"/>
    <d v="2014-11-19T00:00:00"/>
    <x v="3"/>
  </r>
  <r>
    <n v="241"/>
    <s v="9.1 ELEMENTOS MUSICALES"/>
    <n v="1622"/>
    <s v="PARTITURAS"/>
    <n v="6143"/>
    <s v="NUEVO"/>
    <d v="2015-11-04T00:00:00"/>
    <s v="PARTITURA"/>
    <s v="CONTRATO"/>
    <s v="ARREGLO"/>
    <n v="316"/>
    <s v="DE"/>
    <n v="3500000"/>
    <n v="3500000"/>
    <s v="1-9-60-90-003"/>
    <s v="1-6-81-06"/>
    <n v="0"/>
    <n v="1072054.7945205481"/>
    <x v="1665"/>
    <d v="2014-12-09T00:00:00"/>
    <x v="0"/>
  </r>
  <r>
    <n v="241"/>
    <s v="9.1 ELEMENTOS MUSICALES"/>
    <n v="1622"/>
    <s v="PARTITURAS"/>
    <n v="6144"/>
    <s v="NUEVO"/>
    <d v="2015-11-04T00:00:00"/>
    <s v="PARTITURA"/>
    <s v="CONTR"/>
    <s v="ARREGLO"/>
    <n v="316"/>
    <s v="DE"/>
    <n v="3500000"/>
    <n v="3500000"/>
    <s v="1-9-60-90-003"/>
    <s v="1-6-81-06"/>
    <n v="0"/>
    <n v="1072054.7945205481"/>
    <x v="1665"/>
    <d v="2014-12-09T00:00:00"/>
    <x v="0"/>
  </r>
  <r>
    <n v="241"/>
    <s v="9.1 ELEMENTOS MUSICALES"/>
    <n v="1622"/>
    <s v="PARTITURAS"/>
    <n v="6145"/>
    <s v="NUEVO"/>
    <d v="2015-11-04T00:00:00"/>
    <s v="PARTITURA"/>
    <s v="CONTRATO"/>
    <s v="ARREGLO"/>
    <n v="316"/>
    <s v="DE"/>
    <n v="3500000"/>
    <n v="3500000"/>
    <s v="1-9-60-90-003"/>
    <s v="1-6-81-06"/>
    <n v="0"/>
    <n v="1072054.7945205481"/>
    <x v="1665"/>
    <d v="2014-12-09T00:00:00"/>
    <x v="0"/>
  </r>
  <r>
    <n v="224"/>
    <s v="4.1 EQUIPO DE COMUNICACION"/>
    <n v="1734"/>
    <s v="CAMARA DE VIDEO DIGITAL"/>
    <n v="6146"/>
    <s v="NUEVO"/>
    <m/>
    <s v="SONY"/>
    <n v="2014"/>
    <s v="HD Y SD"/>
    <m/>
    <s v="DE"/>
    <n v="21936196"/>
    <n v="21936196"/>
    <s v="1-6-70-01"/>
    <s v="1-6-70-01"/>
    <n v="17933591.510000002"/>
    <n v="5559172.958904109"/>
    <x v="1666"/>
    <d v="2014-12-17T00:00:00"/>
    <x v="3"/>
  </r>
  <r>
    <n v="241"/>
    <s v="9.1 ELEMENTOS MUSICALES"/>
    <n v="1717"/>
    <s v="GLOCKENSPIEL ADAMAS 3.3 OCTAVAS ARTIST SERIE (XILOFONO)"/>
    <n v="6147"/>
    <s v="NUEVO"/>
    <d v="2015-02-17T00:00:00"/>
    <s v="ADAMS"/>
    <s v="ADAMS"/>
    <s v="GAT33"/>
    <m/>
    <s v="DE"/>
    <n v="9386604"/>
    <n v="9386604"/>
    <s v="1-6-55-05"/>
    <s v="1-6-55-05"/>
    <n v="7514426.4900000002"/>
    <n v="5709112.5698630139"/>
    <x v="1667"/>
    <d v="2014-12-17T00:00:00"/>
    <x v="2"/>
  </r>
  <r>
    <n v="243"/>
    <s v="1.4.2. PERCUSION"/>
    <n v="1719"/>
    <s v="BASS DRUM MALLET (GOLPEADOR)"/>
    <n v="6148"/>
    <s v="NUEVO"/>
    <m/>
    <s v="PUTMAN"/>
    <s v="PUTMAN"/>
    <s v="BD9AA"/>
    <m/>
    <s v="CC"/>
    <n v="185414.39999999999"/>
    <n v="185414.39999999999"/>
    <s v="5-1-11-15-008"/>
    <s v="5-1-11-14-001"/>
    <n v="0"/>
    <n v="0"/>
    <x v="1668"/>
    <d v="2014-12-17T00:00:00"/>
    <x v="1"/>
  </r>
  <r>
    <n v="243"/>
    <s v="1.4.2. PERCUSION"/>
    <n v="1721"/>
    <s v="ADAMS CHIME (CORTINA-CAMPANA)"/>
    <n v="6149"/>
    <s v="BUENO"/>
    <d v="2016-03-30T00:00:00"/>
    <s v="ADAMS"/>
    <s v="ADAMS"/>
    <s v="ADAMS"/>
    <m/>
    <s v="CC"/>
    <n v="144855"/>
    <n v="144855"/>
    <s v="5-1-11-15-008"/>
    <s v="5-1-11-14-001"/>
    <n v="0"/>
    <n v="0"/>
    <x v="1669"/>
    <d v="2014-12-17T00:00:00"/>
    <x v="2"/>
  </r>
  <r>
    <n v="243"/>
    <s v="1.4.2. PERCUSION"/>
    <n v="1720"/>
    <s v="BLACK SWAMP (PANDERETA)"/>
    <n v="6150"/>
    <s v="BUENO"/>
    <d v="2016-03-30T00:00:00"/>
    <s v="ADAMS"/>
    <s v="ADAMS"/>
    <s v="TC2"/>
    <m/>
    <s v="DE"/>
    <n v="577102.31999999995"/>
    <n v="577102.31999999995"/>
    <s v="1-6-55-05"/>
    <s v="3-1-45-06"/>
    <n v="102916.58"/>
    <n v="0"/>
    <x v="1670"/>
    <d v="2014-12-17T00:00:00"/>
    <x v="2"/>
  </r>
  <r>
    <n v="243"/>
    <s v="1.4.2. PERCUSION"/>
    <n v="1732"/>
    <s v="BLACK SWAMP MALLET GONG"/>
    <n v="6151"/>
    <s v="BUENO"/>
    <d v="2016-03-30T00:00:00"/>
    <s v="SWAMP"/>
    <s v="SWAMP"/>
    <s v="GT5"/>
    <m/>
    <s v="CC"/>
    <n v="231768"/>
    <n v="231768"/>
    <s v="5-1-11-15-008"/>
    <s v="5-1-11-14-001"/>
    <n v="0"/>
    <n v="0"/>
    <x v="1671"/>
    <d v="2014-12-17T00:00:00"/>
    <x v="2"/>
  </r>
  <r>
    <n v="243"/>
    <s v="1.4.2. PERCUSION"/>
    <n v="1722"/>
    <s v="BLACK SWAMP CASTANETS (CASTAÐUELAS)"/>
    <n v="6152"/>
    <s v="NUEVO"/>
    <d v="2015-02-17T00:00:00"/>
    <s v="SWAMP"/>
    <s v="SWAMP"/>
    <s v="PCC3-RW"/>
    <m/>
    <s v="DE"/>
    <n v="451937.6"/>
    <n v="451937.6"/>
    <s v="1-6-55-05"/>
    <s v="3-1-45-06"/>
    <n v="451937.6"/>
    <n v="0"/>
    <x v="1672"/>
    <d v="2014-12-17T00:00:00"/>
    <x v="2"/>
  </r>
  <r>
    <n v="243"/>
    <s v="1.4.2. PERCUSION"/>
    <n v="1723"/>
    <s v="BLACK SWAMP CASTANETS MOUNTING (CASTAÐUELAS)"/>
    <n v="6153"/>
    <s v="BUENO"/>
    <d v="2016-03-30T00:00:00"/>
    <s v="SWAMP"/>
    <s v="SWAMP"/>
    <s v="PCMF"/>
    <m/>
    <s v="CC"/>
    <n v="289710"/>
    <n v="289710"/>
    <s v="5-1-11-15-008"/>
    <s v="5-1-11-14-001"/>
    <n v="0"/>
    <n v="0"/>
    <x v="1673"/>
    <d v="2014-12-17T00:00:00"/>
    <x v="2"/>
  </r>
  <r>
    <n v="243"/>
    <s v="1.4.2. PERCUSION"/>
    <n v="1724"/>
    <s v="BLACK SWAMP TAM TAM ROLLERS (GOLPEADORES)"/>
    <n v="6154"/>
    <s v="NUEVO"/>
    <d v="2015-02-17T00:00:00"/>
    <s v="SWAMP"/>
    <s v="SWAMP"/>
    <s v="GTR"/>
    <m/>
    <s v="DE"/>
    <n v="451947.6"/>
    <n v="451947.6"/>
    <s v="1-6-55-05"/>
    <s v="3-1-45-06"/>
    <n v="451947.6"/>
    <n v="0"/>
    <x v="1674"/>
    <d v="2014-12-17T00:00:00"/>
    <x v="2"/>
  </r>
  <r>
    <n v="243"/>
    <s v="1.4.2. PERCUSION"/>
    <n v="1725"/>
    <s v="ADAMS BLOCKS 5 CON STAND Y MALLETS (BLOQUEADORES GOLPEADORES)"/>
    <n v="6155"/>
    <s v="NUEVO"/>
    <d v="2015-02-17T00:00:00"/>
    <s v="ADAMS"/>
    <s v="ADAMS"/>
    <s v="2TB5KO"/>
    <m/>
    <s v="DE"/>
    <n v="1043056"/>
    <n v="1043056"/>
    <s v="1-6-55-05"/>
    <s v="3-1-45-06"/>
    <n v="1043056"/>
    <n v="0"/>
    <x v="1675"/>
    <d v="2014-12-17T00:00:00"/>
    <x v="2"/>
  </r>
  <r>
    <n v="243"/>
    <s v="1.4.2. PERCUSION"/>
    <n v="1725"/>
    <s v="ADAMS BLOCKS 5 CON STAND Y MALLETS (BLOQUEADORES GOLPEADORES)"/>
    <n v="6156"/>
    <s v="NUEVO"/>
    <d v="2015-02-17T00:00:00"/>
    <s v="ADAMS"/>
    <s v="ADAMS"/>
    <s v="2TB5KO"/>
    <m/>
    <s v="DE"/>
    <n v="1043056"/>
    <n v="1043056"/>
    <s v="1-6-55-05"/>
    <s v="3-1-45-06"/>
    <n v="1043056"/>
    <n v="0"/>
    <x v="1675"/>
    <d v="2014-12-17T00:00:00"/>
    <x v="2"/>
  </r>
  <r>
    <n v="243"/>
    <s v="1.4.2. PERCUSION"/>
    <n v="1726"/>
    <s v="GONG PAISTE 28&quot; CON STAND"/>
    <n v="6157"/>
    <s v="BUENO"/>
    <m/>
    <s v="PAISTE"/>
    <s v="PAISTE"/>
    <s v="PAISTE 28&quot;"/>
    <m/>
    <s v="DE"/>
    <n v="3998098"/>
    <n v="3998098"/>
    <s v="1-6-55-05"/>
    <s v="1-6-55-05"/>
    <n v="3200669.18"/>
    <n v="2431719.8794520544"/>
    <x v="1676"/>
    <d v="2014-12-17T00:00:00"/>
    <x v="2"/>
  </r>
  <r>
    <n v="243"/>
    <s v="1.4.2. PERCUSION"/>
    <n v="1728"/>
    <s v="ZIDJIAN CROTALES HIGH 13 NOTAS (CROTALOS)"/>
    <n v="6158"/>
    <s v="NUEVO"/>
    <d v="2016-04-18T00:00:00"/>
    <s v="ZIDJIAN"/>
    <s v="ZIDJIAN"/>
    <s v="CROTALES 13 NOTAS"/>
    <m/>
    <s v="DE"/>
    <n v="2898100"/>
    <n v="2898100"/>
    <s v="1-6-55-05"/>
    <s v="1-6-55-05"/>
    <n v="1003064.61"/>
    <n v="1762680"/>
    <x v="1677"/>
    <d v="2014-12-17T00:00:00"/>
    <x v="2"/>
  </r>
  <r>
    <n v="243"/>
    <s v="1.4.2. PERCUSION"/>
    <n v="1728"/>
    <s v="ZIDJIAN CROTALES HIGH 13 NOTAS (CROTALOS)"/>
    <n v="6159"/>
    <s v="NUEVO"/>
    <d v="2016-04-18T00:00:00"/>
    <s v="ZIDJIAN"/>
    <s v="ZIDJIAN"/>
    <s v="CROTALES 13 NOTAS"/>
    <m/>
    <s v="DE"/>
    <n v="2897100"/>
    <n v="2897100"/>
    <s v="1-6-55-05"/>
    <s v="1-6-55-05"/>
    <n v="1002718.5"/>
    <n v="1762071.7808219178"/>
    <x v="1678"/>
    <d v="2014-12-17T00:00:00"/>
    <x v="2"/>
  </r>
  <r>
    <n v="243"/>
    <s v="1.4.2. PERCUSION"/>
    <n v="1652"/>
    <s v="MARIMBA"/>
    <n v="6160"/>
    <s v="BUENO"/>
    <m/>
    <s v="ADAMS"/>
    <s v="ADAMS"/>
    <s v="MAHV46"/>
    <m/>
    <s v="DE"/>
    <n v="25494480"/>
    <n v="25494480"/>
    <s v="1-6-55-05"/>
    <s v="1-6-55-05"/>
    <n v="14640117.800000001"/>
    <n v="15506231.671232877"/>
    <x v="1679"/>
    <d v="2014-12-17T00:00:00"/>
    <x v="2"/>
  </r>
  <r>
    <n v="243"/>
    <s v="1.4.2. PERCUSION"/>
    <n v="1620"/>
    <s v="REDOBLANTE"/>
    <n v="6161"/>
    <s v="USADO"/>
    <m/>
    <s v="ADAMS"/>
    <s v="ADAMS"/>
    <s v="ADAMS"/>
    <m/>
    <s v="DE"/>
    <n v="800209.6"/>
    <n v="800209.6"/>
    <s v="1-6-55-05"/>
    <s v="3-1-45-06"/>
    <n v="800209.6"/>
    <n v="0"/>
    <x v="1680"/>
    <d v="2014-12-17T00:00:00"/>
    <x v="2"/>
  </r>
  <r>
    <n v="243"/>
    <s v="1.4.2. PERCUSION"/>
    <n v="1729"/>
    <s v="TRIANGULO PEARL  8&quot; CON GOLPEADOR"/>
    <n v="6162"/>
    <s v="NUEVO"/>
    <m/>
    <s v="PEARL"/>
    <s v="PEARL"/>
    <s v="PEARL 8&quot;"/>
    <m/>
    <s v="CC"/>
    <n v="144855"/>
    <n v="144855"/>
    <s v="5-1-11-15-008"/>
    <s v="5-1-11-14-001"/>
    <n v="0"/>
    <n v="0"/>
    <x v="1669"/>
    <d v="2014-12-17T00:00:00"/>
    <x v="2"/>
  </r>
  <r>
    <n v="243"/>
    <s v="1.4.2. PERCUSION"/>
    <n v="1730"/>
    <s v="BONGOE PROFESIONAL LP"/>
    <n v="6163"/>
    <s v="USADO"/>
    <m/>
    <s v="LP"/>
    <s v="LP"/>
    <s v="LP GALAXI"/>
    <m/>
    <s v="DE"/>
    <n v="811688"/>
    <n v="811688"/>
    <s v="1-6-55-05"/>
    <s v="3-1-45-06"/>
    <n v="811688"/>
    <n v="0"/>
    <x v="1681"/>
    <d v="2014-12-17T00:00:00"/>
    <x v="2"/>
  </r>
  <r>
    <n v="243"/>
    <s v="1.4.2. PERCUSION"/>
    <n v="1684"/>
    <s v="CONGA"/>
    <n v="6164"/>
    <s v="USADO"/>
    <m/>
    <s v="LP"/>
    <s v="LP"/>
    <s v="LP MAGTADOR"/>
    <m/>
    <s v="DE"/>
    <n v="3245752"/>
    <n v="3245752"/>
    <s v="1-6-55-05"/>
    <s v="1-6-55-05"/>
    <n v="1838963.05"/>
    <n v="1974128.6136986301"/>
    <x v="1682"/>
    <d v="2014-12-17T00:00:00"/>
    <x v="2"/>
  </r>
  <r>
    <n v="243"/>
    <s v="1.4.2. PERCUSION"/>
    <n v="1731"/>
    <s v="BATERIA DW PROFESIONL MODELO PERFORMANCER PLATOS BASE 5 PIEZAS"/>
    <n v="6165"/>
    <s v="NUEVO"/>
    <m/>
    <s v="ZIDJIAN"/>
    <s v="ZIDJIAN"/>
    <s v="DW"/>
    <m/>
    <s v="DE"/>
    <n v="8343648"/>
    <n v="8343648"/>
    <s v="1-6-55-05"/>
    <s v="1-6-55-05"/>
    <n v="4727305.25"/>
    <n v="5074766.7287671231"/>
    <x v="1683"/>
    <d v="2014-12-17T00:00:00"/>
    <x v="1"/>
  </r>
  <r>
    <n v="243"/>
    <s v="1.4.2. PERCUSION"/>
    <n v="1733"/>
    <s v="SINTETIZADOR KORG"/>
    <n v="6166"/>
    <s v="NUEVO"/>
    <m/>
    <s v="KORG"/>
    <s v="KORG"/>
    <s v="SP170BK"/>
    <m/>
    <s v="DE"/>
    <n v="2499135.04"/>
    <n v="2499135.04"/>
    <s v="1-6-55-05"/>
    <s v="1-6-55-05"/>
    <n v="1096842.6000000001"/>
    <n v="1520021.8599452055"/>
    <x v="1684"/>
    <d v="2014-12-17T00:00:00"/>
    <x v="2"/>
  </r>
  <r>
    <n v="241"/>
    <s v="9.1 ELEMENTOS MUSICALES"/>
    <n v="1735"/>
    <s v="PARTITURA JAGUAR NOCTURNA BIS ORQUESTA 1 Y 2&quot; DEL COMPOSITOR EDGAR RIVERA LAVERDE SCORE, CD"/>
    <n v="6167"/>
    <s v="NUEVO"/>
    <d v="2016-07-11T00:00:00"/>
    <s v="JAGUAR NOCTURNA"/>
    <s v="JAGUAR NOCTURNA"/>
    <s v="JAGUAR NOCTURNA"/>
    <m/>
    <s v="DE"/>
    <n v="19000000"/>
    <n v="19000000"/>
    <s v="1-9-60-90-003"/>
    <s v="1-6-81-06"/>
    <n v="0"/>
    <n v="5772876.7123287674"/>
    <x v="1685"/>
    <d v="2014-12-18T00:00:00"/>
    <x v="0"/>
  </r>
  <r>
    <n v="241"/>
    <s v="9.1 ELEMENTOS MUSICALES"/>
    <n v="1622"/>
    <s v="PARTITURAS"/>
    <n v="6168"/>
    <s v="NUEVO"/>
    <d v="2016-07-11T00:00:00"/>
    <s v="OBRA"/>
    <s v="NAVIDAD"/>
    <s v="NEGRA"/>
    <m/>
    <s v="DE"/>
    <n v="7500000"/>
    <n v="7500000"/>
    <s v="1-9-60-90-003"/>
    <s v="1-6-81-06"/>
    <n v="0"/>
    <n v="2270547.9452054794"/>
    <x v="1686"/>
    <d v="2014-12-22T00:00:00"/>
    <x v="0"/>
  </r>
  <r>
    <n v="224"/>
    <s v="4.1 EQUIPO DE COMUNICACION"/>
    <n v="1736"/>
    <s v="CAMARA FOTOGRAFICA CANON EOS"/>
    <n v="6169"/>
    <s v="USADO"/>
    <m/>
    <s v="CANON"/>
    <s v="EOS"/>
    <s v="6DKITU"/>
    <s v="21-242120001112"/>
    <s v="DE"/>
    <n v="5916677"/>
    <n v="5916677"/>
    <s v="1-6-55-90"/>
    <s v="1-6-55-90"/>
    <n v="3336033.21"/>
    <n v="1481870.928995434"/>
    <x v="1687"/>
    <d v="2014-12-30T00:00:00"/>
    <x v="3"/>
  </r>
  <r>
    <n v="218"/>
    <s v="1.5 EQUIPO DE RECREACION Y DEPORTE"/>
    <n v="1743"/>
    <s v="EQUIPO DE ENTRENAMINETO DE PARTE SUPERIOR ABDOMINAL"/>
    <n v="6170"/>
    <s v="BUENO"/>
    <m/>
    <s v="SPORT FITNESS"/>
    <s v="PROFESIONAL"/>
    <s v="SILLA 3 POSICIONES"/>
    <m/>
    <s v="DE"/>
    <n v="768617.16"/>
    <n v="768617.16"/>
    <s v="1-6-60-90"/>
    <s v="3-1-45-06"/>
    <n v="768617.16"/>
    <n v="0"/>
    <x v="1688"/>
    <d v="2014-12-30T00:00:00"/>
    <x v="3"/>
  </r>
  <r>
    <n v="218"/>
    <s v="1.5 EQUIPO DE RECREACION Y DEPORTE"/>
    <n v="1743"/>
    <s v="EQUIPO DE ENTRENAMINETO DE PARTE SUPERIOR ABDOMINAL"/>
    <n v="6171"/>
    <s v="BUENO"/>
    <m/>
    <s v="SPORT FITNES"/>
    <s v="PROFESIONAL"/>
    <s v="SILLA 3 POSICIONES"/>
    <m/>
    <s v="DE"/>
    <n v="768617.16"/>
    <n v="768617.16"/>
    <s v="1-6-60-90"/>
    <s v="3-1-45-06"/>
    <n v="768617.16"/>
    <n v="0"/>
    <x v="1688"/>
    <d v="2014-12-30T00:00:00"/>
    <x v="3"/>
  </r>
  <r>
    <n v="218"/>
    <s v="1.5 EQUIPO DE RECREACION Y DEPORTE"/>
    <n v="1737"/>
    <s v="ELIPTICA MAGNETICA TRABAJO SEMI-PESADO"/>
    <n v="6172"/>
    <s v="BUENO"/>
    <m/>
    <s v="MOVIFIT"/>
    <s v="TRAFICO PESADO"/>
    <s v="RPM&quot;S"/>
    <m/>
    <s v="DE"/>
    <n v="1668690.16"/>
    <n v="1668690.16"/>
    <s v="1-6-60-90"/>
    <s v="1-6-60-90"/>
    <n v="1206710.2"/>
    <n v="417934.49897716893"/>
    <x v="1689"/>
    <d v="2014-12-30T00:00:00"/>
    <x v="1"/>
  </r>
  <r>
    <n v="218"/>
    <s v="1.5 EQUIPO DE RECREACION Y DEPORTE"/>
    <n v="1737"/>
    <s v="ELIPTICA MAGNETICA TRABAJO SEMI-PESADO"/>
    <n v="6173"/>
    <s v="BUENO"/>
    <m/>
    <s v="MOVIFIT"/>
    <s v="TRABAJO PESADO"/>
    <s v="RPM&quot;S"/>
    <m/>
    <s v="DE"/>
    <n v="1668690.16"/>
    <n v="1668690.16"/>
    <s v="1-6-60-90"/>
    <s v="1-6-60-90"/>
    <n v="1206710.2"/>
    <n v="417934.49897716893"/>
    <x v="1689"/>
    <d v="2014-12-30T00:00:00"/>
    <x v="1"/>
  </r>
  <r>
    <n v="218"/>
    <s v="1.5 EQUIPO DE RECREACION Y DEPORTE"/>
    <n v="1737"/>
    <s v="ELIPTICA MAGNETICA TRABAJO SEMI-PESADO"/>
    <n v="6174"/>
    <s v="BUENO"/>
    <m/>
    <s v="MOVIFIT"/>
    <s v="TRABAJO PESADO"/>
    <s v="RPM&quot;S"/>
    <m/>
    <s v="DE"/>
    <n v="1668690.16"/>
    <n v="1668690.16"/>
    <s v="1-6-60-90"/>
    <s v="1-6-60-90"/>
    <n v="1206710.2"/>
    <n v="417934.49897716893"/>
    <x v="1689"/>
    <d v="2014-12-30T00:00:00"/>
    <x v="1"/>
  </r>
  <r>
    <n v="218"/>
    <s v="1.5 EQUIPO DE RECREACION Y DEPORTE"/>
    <n v="1738"/>
    <s v="BICICLETA SPINNING"/>
    <n v="6175"/>
    <s v="BUENO"/>
    <m/>
    <s v="MOVIFIT"/>
    <s v="CARDIOVASCULAR"/>
    <s v="18 KG 4 SISTEMAS"/>
    <m/>
    <s v="DE"/>
    <n v="860124.16000000003"/>
    <n v="860124.16000000003"/>
    <s v="1-6-60-90"/>
    <s v="3-1-45-06"/>
    <n v="860124.16000000003"/>
    <n v="0"/>
    <x v="1690"/>
    <d v="2014-12-30T00:00:00"/>
    <x v="1"/>
  </r>
  <r>
    <n v="218"/>
    <s v="1.5 EQUIPO DE RECREACION Y DEPORTE"/>
    <n v="1739"/>
    <s v="TROTADORA"/>
    <n v="6176"/>
    <s v="BUENO"/>
    <m/>
    <s v="MOVIFIT"/>
    <s v="PANTALLA TOUCH"/>
    <s v="CONTROL DIGITAL"/>
    <m/>
    <s v="DE"/>
    <n v="2256993.44"/>
    <n v="2256993.44"/>
    <s v="1-6-60-90"/>
    <s v="1-6-60-90"/>
    <n v="1632140.59"/>
    <n v="565278.95061187213"/>
    <x v="1691"/>
    <d v="2014-12-30T00:00:00"/>
    <x v="1"/>
  </r>
  <r>
    <n v="218"/>
    <s v="1.5 EQUIPO DE RECREACION Y DEPORTE"/>
    <n v="1740"/>
    <s v="MULTIFUNCIONAL 3 ESTCIONES 1 TORRE 150 LBS"/>
    <n v="6177"/>
    <s v="BUENO"/>
    <m/>
    <s v="SPORT FITNESS"/>
    <n v="0"/>
    <n v="0"/>
    <m/>
    <s v="DE"/>
    <n v="1903918.44"/>
    <n v="1903918.44"/>
    <s v="1-6-60-90"/>
    <s v="1-6-60-90"/>
    <n v="1376815.06"/>
    <n v="476848.9791506849"/>
    <x v="1692"/>
    <d v="2014-12-30T00:00:00"/>
    <x v="3"/>
  </r>
  <r>
    <n v="218"/>
    <s v="1.5 EQUIPO DE RECREACION Y DEPORTE"/>
    <n v="1741"/>
    <s v="BANCO MULTIPOSICIËN"/>
    <n v="6178"/>
    <s v="BUENO"/>
    <m/>
    <s v="SPORT FITNESS"/>
    <n v="0"/>
    <n v="0"/>
    <m/>
    <s v="DE"/>
    <n v="608360.84"/>
    <n v="608360.84"/>
    <s v="1-6-60-90"/>
    <s v="3-1-45-06"/>
    <n v="608360.84"/>
    <n v="0"/>
    <x v="1693"/>
    <d v="2014-12-30T00:00:00"/>
    <x v="1"/>
  </r>
  <r>
    <n v="218"/>
    <s v="1.5 EQUIPO DE RECREACION Y DEPORTE"/>
    <n v="1742"/>
    <s v="BANCO EJERCICIOS MULTIPLES"/>
    <n v="6179"/>
    <s v="BUENO"/>
    <m/>
    <s v="SPORT FITNESS"/>
    <n v="0"/>
    <n v="0"/>
    <m/>
    <s v="DE"/>
    <n v="635443.36"/>
    <n v="635443.36"/>
    <s v="1-6-60-90"/>
    <s v="3-1-45-06"/>
    <n v="635443.36"/>
    <n v="0"/>
    <x v="1694"/>
    <d v="2014-12-30T00:00:00"/>
    <x v="1"/>
  </r>
  <r>
    <n v="218"/>
    <s v="1.5 EQUIPO DE RECREACION Y DEPORTE"/>
    <n v="1742"/>
    <s v="BANCO EJERCICIOS MULTIPLES"/>
    <n v="6180"/>
    <s v="BUENO"/>
    <m/>
    <s v="SPORT FITNESS"/>
    <n v="0"/>
    <n v="0"/>
    <m/>
    <s v="DE"/>
    <n v="635443.36"/>
    <n v="635443.36"/>
    <s v="1-6-60-90"/>
    <s v="3-1-45-06"/>
    <n v="635443.36"/>
    <n v="0"/>
    <x v="1694"/>
    <d v="2014-12-30T00:00:00"/>
    <x v="1"/>
  </r>
  <r>
    <n v="224"/>
    <s v="4.1 EQUIPO DE COMUNICACION"/>
    <n v="1744"/>
    <s v="CONSOLA MINIMO DE 24 CANALES INCORPORADO DIGITAL MIXER"/>
    <n v="6181"/>
    <s v="BUENO"/>
    <m/>
    <n v="0"/>
    <n v="0"/>
    <n v="0"/>
    <n v="0"/>
    <s v="DE"/>
    <n v="6863999.5599999996"/>
    <n v="6863999.5599999996"/>
    <s v="1-6-70-01"/>
    <s v="1-6-70-01"/>
    <n v="3324808.63"/>
    <n v="1719134.1363744291"/>
    <x v="1695"/>
    <d v="2014-12-30T00:00:00"/>
    <x v="3"/>
  </r>
  <r>
    <n v="224"/>
    <s v="4.1 EQUIPO DE COMUNICACION"/>
    <n v="1745"/>
    <s v="FURMAN"/>
    <n v="6182"/>
    <s v="NUEVO"/>
    <d v="2016-03-28T00:00:00"/>
    <n v="0"/>
    <n v="0"/>
    <n v="0"/>
    <n v="0"/>
    <s v="CC"/>
    <n v="266244.40000000002"/>
    <n v="266244.40000000002"/>
    <s v="5-1-11-15-003"/>
    <s v="5-1-11-14-004"/>
    <n v="0"/>
    <n v="0"/>
    <x v="1696"/>
    <d v="2014-12-30T00:00:00"/>
    <x v="2"/>
  </r>
  <r>
    <n v="224"/>
    <s v="4.1 EQUIPO DE COMUNICACION"/>
    <n v="1745"/>
    <s v="FURMAN"/>
    <n v="6183"/>
    <s v="BUENO"/>
    <m/>
    <n v="0"/>
    <n v="0"/>
    <n v="0"/>
    <n v="0"/>
    <s v="CC"/>
    <n v="266244.36"/>
    <n v="266244.36"/>
    <s v="5-1-11-15-003"/>
    <s v="5-1-11-14-004"/>
    <n v="0"/>
    <n v="0"/>
    <x v="1697"/>
    <d v="2014-12-30T00:00:00"/>
    <x v="2"/>
  </r>
  <r>
    <n v="224"/>
    <s v="4.1 EQUIPO DE COMUNICACION"/>
    <n v="1746"/>
    <s v="MICROFONO DE VOZ 58"/>
    <n v="6184"/>
    <s v="USADO"/>
    <m/>
    <n v="0"/>
    <n v="0"/>
    <n v="0"/>
    <n v="0"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85"/>
    <s v="USADO"/>
    <m/>
    <n v="0"/>
    <n v="0"/>
    <n v="0"/>
    <n v="0"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86"/>
    <s v="USADO"/>
    <m/>
    <n v="0"/>
    <n v="0"/>
    <n v="0"/>
    <m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87"/>
    <s v="USADO"/>
    <m/>
    <n v="0"/>
    <n v="0"/>
    <n v="0"/>
    <m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88"/>
    <s v="USADO"/>
    <m/>
    <n v="0"/>
    <n v="0"/>
    <n v="0"/>
    <m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89"/>
    <s v="USADO"/>
    <m/>
    <n v="0"/>
    <n v="0"/>
    <n v="0"/>
    <m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90"/>
    <s v="USADO"/>
    <m/>
    <n v="0"/>
    <n v="0"/>
    <n v="0"/>
    <m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91"/>
    <s v="USADO"/>
    <m/>
    <n v="0"/>
    <n v="0"/>
    <n v="0"/>
    <m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92"/>
    <s v="USADO"/>
    <m/>
    <n v="0"/>
    <n v="0"/>
    <n v="0"/>
    <m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93"/>
    <s v="USADO"/>
    <m/>
    <n v="0"/>
    <n v="0"/>
    <n v="0"/>
    <m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94"/>
    <s v="NUEVO"/>
    <d v="2015-07-31T00:00:00"/>
    <n v="0"/>
    <n v="0"/>
    <n v="0"/>
    <m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95"/>
    <s v="NUEVO"/>
    <d v="2015-07-31T00:00:00"/>
    <n v="0"/>
    <n v="0"/>
    <n v="0"/>
    <m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6"/>
    <s v="MICROFONO DE VOZ 58"/>
    <n v="6196"/>
    <s v="NUEVO"/>
    <m/>
    <n v="0"/>
    <n v="0"/>
    <n v="0"/>
    <m/>
    <s v="CC"/>
    <n v="272448.03999999998"/>
    <n v="272448.03999999998"/>
    <s v="5-1-11-15-003"/>
    <s v="5-1-11-14-004"/>
    <n v="0"/>
    <n v="0"/>
    <x v="1698"/>
    <d v="2014-12-30T00:00:00"/>
    <x v="3"/>
  </r>
  <r>
    <n v="224"/>
    <s v="4.1 EQUIPO DE COMUNICACION"/>
    <n v="1747"/>
    <s v="CABINA DE 12 PULGADAS AUTO AMPLIFICADOR DE 150 VATIOS"/>
    <n v="6197"/>
    <s v="NUEVO"/>
    <m/>
    <n v="0"/>
    <n v="0"/>
    <n v="0"/>
    <m/>
    <s v="DE"/>
    <n v="1290667.04"/>
    <n v="1290667.04"/>
    <s v="1-6-70-01"/>
    <s v="3-1-45-06"/>
    <n v="471093.43"/>
    <n v="0"/>
    <x v="1699"/>
    <d v="2014-12-30T00:00:00"/>
    <x v="3"/>
  </r>
  <r>
    <n v="224"/>
    <s v="4.1 EQUIPO DE COMUNICACION"/>
    <n v="1747"/>
    <s v="CABINA DE 12 PULGADAS AUTO AMPLIFICADOR DE 150 VATIOS"/>
    <n v="6198"/>
    <s v="NUEVO"/>
    <m/>
    <n v="0"/>
    <n v="0"/>
    <n v="0"/>
    <m/>
    <s v="DE"/>
    <n v="1290667.04"/>
    <n v="1290667.04"/>
    <s v="1-6-70-01"/>
    <s v="3-1-45-06"/>
    <n v="471093.43"/>
    <n v="0"/>
    <x v="1699"/>
    <d v="2014-12-30T00:00:00"/>
    <x v="3"/>
  </r>
  <r>
    <n v="224"/>
    <s v="4.1 EQUIPO DE COMUNICACION"/>
    <n v="1747"/>
    <s v="CABINA DE 12 PULGADAS AUTO AMPLIFICADOR DE 150 VATIOS"/>
    <n v="6199"/>
    <s v="NUEVO"/>
    <m/>
    <n v="0"/>
    <n v="0"/>
    <n v="0"/>
    <m/>
    <s v="DE"/>
    <n v="1290667.04"/>
    <n v="1290667.04"/>
    <s v="1-6-70-01"/>
    <s v="3-1-45-06"/>
    <n v="471093.43"/>
    <n v="0"/>
    <x v="1699"/>
    <d v="2014-12-30T00:00:00"/>
    <x v="3"/>
  </r>
  <r>
    <n v="224"/>
    <s v="4.1 EQUIPO DE COMUNICACION"/>
    <n v="1747"/>
    <s v="CABINA DE 12 PULGADAS AUTO AMPLIFICADOR DE 150 VATIOS"/>
    <n v="6200"/>
    <s v="NUEVO"/>
    <m/>
    <n v="0"/>
    <n v="0"/>
    <n v="0"/>
    <m/>
    <s v="DE"/>
    <n v="1290667.04"/>
    <n v="1290667.04"/>
    <s v="1-6-70-01"/>
    <s v="3-1-45-06"/>
    <n v="471093.43"/>
    <n v="0"/>
    <x v="1699"/>
    <d v="2014-12-30T00:00:00"/>
    <x v="3"/>
  </r>
  <r>
    <n v="224"/>
    <s v="4.1 EQUIPO DE COMUNICACION"/>
    <n v="1757"/>
    <s v="AVANTEL"/>
    <n v="6201"/>
    <s v="NUEVO"/>
    <m/>
    <s v="AVANTEL"/>
    <s v="I485"/>
    <s v="364BQG207G"/>
    <n v="50080057207310"/>
    <s v="CC"/>
    <n v="72999.600000000006"/>
    <n v="72999.600000000006"/>
    <s v="5-1-11-15-003"/>
    <s v="5-1-11-14-004"/>
    <n v="0"/>
    <n v="0"/>
    <x v="1700"/>
    <d v="2015-05-22T00:00:00"/>
    <x v="3"/>
  </r>
  <r>
    <n v="224"/>
    <s v="4.1 EQUIPO DE COMUNICACION"/>
    <n v="1757"/>
    <s v="AVANTEL"/>
    <n v="6202"/>
    <s v="USADO"/>
    <m/>
    <s v="AVANTEL"/>
    <s v="I485"/>
    <n v="500800603994310"/>
    <s v="364BQG2136"/>
    <s v="CC"/>
    <n v="72999.600000000006"/>
    <n v="72999.600000000006"/>
    <s v="5-1-11-15-003"/>
    <s v="5-1-11-14-004"/>
    <n v="0"/>
    <n v="0"/>
    <x v="1700"/>
    <d v="2015-05-22T00:00:00"/>
    <x v="3"/>
  </r>
  <r>
    <n v="224"/>
    <s v="4.1 EQUIPO DE COMUNICACION"/>
    <n v="1757"/>
    <s v="AVANTEL"/>
    <n v="6203"/>
    <s v="USADO"/>
    <m/>
    <s v="AVANTEL"/>
    <s v="I485"/>
    <n v="500800552258310"/>
    <s v="364BQG20HZ"/>
    <s v="CC"/>
    <n v="72999.600000000006"/>
    <n v="72999.600000000006"/>
    <s v="5-1-11-15-003"/>
    <s v="5-1-11-14-004"/>
    <n v="0"/>
    <n v="0"/>
    <x v="1700"/>
    <d v="2015-05-22T00:00:00"/>
    <x v="3"/>
  </r>
  <r>
    <n v="224"/>
    <s v="4.1 EQUIPO DE COMUNICACION"/>
    <n v="1757"/>
    <s v="AVANTEL"/>
    <n v="6204"/>
    <s v="BUENO"/>
    <m/>
    <s v="AVANTEL"/>
    <s v="I485"/>
    <n v="500800604018310"/>
    <s v="364BQJ0J9C"/>
    <s v="CC"/>
    <n v="72999.600000000006"/>
    <n v="72999.600000000006"/>
    <s v="5-1-11-15-003"/>
    <s v="5-1-11-14-004"/>
    <n v="0"/>
    <n v="0"/>
    <x v="1700"/>
    <d v="2015-05-22T00:00:00"/>
    <x v="3"/>
  </r>
  <r>
    <n v="224"/>
    <s v="4.1 EQUIPO DE COMUNICACION"/>
    <n v="1757"/>
    <s v="AVANTEL"/>
    <n v="6205"/>
    <s v="NUEVO"/>
    <d v="2015-05-27T00:00:00"/>
    <s v="I485"/>
    <s v="AVANTEL"/>
    <n v="500800604068310"/>
    <s v="364BQJ0JWF"/>
    <s v="CC"/>
    <n v="72999.600000000006"/>
    <n v="72999.600000000006"/>
    <s v="5-1-11-15-003"/>
    <s v="5-1-11-14-004"/>
    <n v="0"/>
    <n v="0"/>
    <x v="1700"/>
    <d v="2015-05-22T00:00:00"/>
    <x v="3"/>
  </r>
  <r>
    <n v="224"/>
    <s v="4.1 EQUIPO DE COMUNICACION"/>
    <n v="1757"/>
    <s v="AVANTEL"/>
    <n v="6206"/>
    <s v="BUENO"/>
    <m/>
    <s v="AVANTEL"/>
    <s v="I485"/>
    <n v="500800553555310"/>
    <m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07"/>
    <s v="NUEVO"/>
    <m/>
    <s v="AVANTEL"/>
    <s v="I485"/>
    <n v="500800604216310"/>
    <s v="364BQJ0JBN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08"/>
    <s v="NUEVO"/>
    <m/>
    <s v="AVANTEL"/>
    <s v="I45"/>
    <n v="500800578552310"/>
    <s v="364BQJ0JPR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09"/>
    <s v="USADO"/>
    <m/>
    <s v="AVANTEL"/>
    <s v="I485"/>
    <n v="500800604209310"/>
    <s v="364BQJ0KWM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10"/>
    <s v="USADO"/>
    <m/>
    <s v="AVANTEL"/>
    <s v="I485"/>
    <n v="500800604176310"/>
    <s v="364BQJ0KM3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11"/>
    <s v="BUENO"/>
    <m/>
    <s v="AVANTEL"/>
    <s v="I485"/>
    <n v="500800604203310"/>
    <s v="364BQJ0KSQ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12"/>
    <s v="USADO"/>
    <m/>
    <s v="AVANTEL"/>
    <s v="I485"/>
    <n v="50080060407310"/>
    <s v="364BQJ0J5W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13"/>
    <s v="NUEVO"/>
    <m/>
    <s v="AVANTEL"/>
    <s v="I485"/>
    <n v="500800604219310"/>
    <s v="364BQJ0J46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14"/>
    <s v="BUENO"/>
    <m/>
    <s v="AVANTEL"/>
    <s v="I485"/>
    <n v="500800604202310"/>
    <s v="364BQJ0L6M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15"/>
    <s v="USADO"/>
    <m/>
    <s v="AVANTEL"/>
    <s v="I485"/>
    <n v="500800552146310"/>
    <s v="364BQJ0JKL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16"/>
    <s v="USADO"/>
    <m/>
    <s v="AVANTEL"/>
    <s v="I485"/>
    <n v="500800576749310"/>
    <s v="364BPL3WDI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17"/>
    <s v="USADO"/>
    <m/>
    <s v="AVANTEL"/>
    <s v="I485"/>
    <n v="500800575113310"/>
    <s v="364BPL2QH0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18"/>
    <s v="USADO"/>
    <m/>
    <s v="AVANTEL"/>
    <s v="i485"/>
    <n v="500800578462310"/>
    <s v="634BPL3Q62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19"/>
    <s v="USADO"/>
    <m/>
    <s v="AVANTEL"/>
    <s v="I485"/>
    <n v="500800576759310"/>
    <s v="364BPL3W8G"/>
    <s v="CC"/>
    <n v="74000.070000000007"/>
    <n v="74000.070000000007"/>
    <s v="5-1-11-15-003"/>
    <s v="5-1-11-14-004"/>
    <n v="0"/>
    <n v="0"/>
    <x v="1701"/>
    <d v="2015-05-22T00:00:00"/>
    <x v="3"/>
  </r>
  <r>
    <n v="224"/>
    <s v="4.1 EQUIPO DE COMUNICACION"/>
    <n v="1757"/>
    <s v="AVANTEL"/>
    <n v="6220"/>
    <s v="USADO"/>
    <m/>
    <s v="AVANTEL"/>
    <s v="I485"/>
    <n v="500800548646310"/>
    <s v="364BPJ2N4J"/>
    <s v="CC"/>
    <n v="74000.02"/>
    <n v="74000.02"/>
    <s v="5-1-11-15-003"/>
    <s v="5-1-11-14-004"/>
    <n v="0"/>
    <n v="0"/>
    <x v="1702"/>
    <d v="2015-05-22T00:00:00"/>
    <x v="3"/>
  </r>
  <r>
    <n v="225"/>
    <s v="4.2 EQUIPO DE COMPUTACION"/>
    <n v="1758"/>
    <s v="SCANNER TIPO 1"/>
    <n v="6221"/>
    <s v="BUENO"/>
    <m/>
    <s v="KODAK"/>
    <n v="2"/>
    <s v="SCAN STATION 700"/>
    <m/>
    <s v="DE"/>
    <n v="6399604"/>
    <n v="6399604"/>
    <s v="1-6-70-02-001"/>
    <s v="1-6-70-02"/>
    <n v="5499568.3399999999"/>
    <n v="1386580.8666666667"/>
    <x v="1703"/>
    <d v="2015-05-27T00:00:00"/>
    <x v="3"/>
  </r>
  <r>
    <n v="225"/>
    <s v="4.2 EQUIPO DE COMPUTACION"/>
    <n v="1759"/>
    <s v="SCANNER TIPO 2"/>
    <n v="6222"/>
    <s v="NUEVO"/>
    <m/>
    <s v="HP"/>
    <s v="n/a"/>
    <s v="SCANJET 7000s2"/>
    <m/>
    <s v="DE"/>
    <n v="2046240"/>
    <n v="2046240"/>
    <s v="1-6-70-02-001"/>
    <s v="1-6-70-02"/>
    <n v="1758458.28"/>
    <n v="443352"/>
    <x v="1704"/>
    <d v="2015-05-27T00:00:00"/>
    <x v="3"/>
  </r>
  <r>
    <n v="225"/>
    <s v="4.2 EQUIPO DE COMPUTACION"/>
    <n v="1760"/>
    <s v="IMPRESORA DE ETIQUETA SAT TT448"/>
    <n v="6223"/>
    <s v="USADO"/>
    <d v="2017-11-07T00:00:00"/>
    <s v="SAT"/>
    <s v="TT448"/>
    <n v="0"/>
    <m/>
    <s v="DE"/>
    <n v="638000"/>
    <n v="638000"/>
    <s v="1-6-70-02-001"/>
    <s v="3-1-45-06"/>
    <n v="638000"/>
    <n v="0"/>
    <x v="1705"/>
    <d v="2015-05-27T00:00:00"/>
    <x v="3"/>
  </r>
  <r>
    <n v="225"/>
    <s v="4.2 EQUIPO DE COMPUTACION"/>
    <n v="1759"/>
    <s v="SCANNER TIPO 2"/>
    <n v="6224"/>
    <s v="NUEVO"/>
    <d v="2015-06-04T00:00:00"/>
    <s v="HP"/>
    <s v="SCANJET 7000s2"/>
    <n v="0"/>
    <m/>
    <s v="DE"/>
    <n v="2046240"/>
    <n v="2046240"/>
    <s v="1-6-70-02-001"/>
    <s v="1-6-70-02"/>
    <n v="1758458.28"/>
    <n v="443352"/>
    <x v="1704"/>
    <d v="2015-05-27T00:00:00"/>
    <x v="3"/>
  </r>
  <r>
    <n v="225"/>
    <s v="4.2 EQUIPO DE COMPUTACION"/>
    <n v="1759"/>
    <s v="SCANNER TIPO 2"/>
    <n v="6225"/>
    <s v="BUENO"/>
    <m/>
    <s v="hp"/>
    <s v="SCANJET 7000s2"/>
    <n v="2"/>
    <m/>
    <s v="DE"/>
    <n v="2046240"/>
    <n v="2046240"/>
    <s v="1-6-70-02-001"/>
    <s v="1-6-70-02"/>
    <n v="1650072.96"/>
    <n v="443352"/>
    <x v="1704"/>
    <d v="2015-05-27T00:00:00"/>
    <x v="3"/>
  </r>
  <r>
    <n v="224"/>
    <s v="4.1 EQUIPO DE COMUNICACION"/>
    <n v="1718"/>
    <s v="CELULAR"/>
    <n v="6226"/>
    <s v="USADO"/>
    <m/>
    <s v="SAMSUNG"/>
    <m/>
    <m/>
    <m/>
    <s v="DE"/>
    <n v="1029828"/>
    <n v="1029828"/>
    <s v="1-6-37-10-001"/>
    <s v="3-1-45-06"/>
    <n v="1029828"/>
    <n v="0"/>
    <x v="1706"/>
    <d v="2015-06-12T00:00:00"/>
    <x v="3"/>
  </r>
  <r>
    <n v="225"/>
    <s v="4.2 EQUIPO DE COMPUTACION"/>
    <n v="1762"/>
    <s v="COMPUTADOR FUNCIONES GRAFICAS"/>
    <n v="6227"/>
    <s v="NUEVO"/>
    <m/>
    <s v="PROCESADOR INTEL"/>
    <s v="IMAC 21.5/2.7/GHZ/8GB/1TB/"/>
    <s v="ME086E/A"/>
    <s v="SCO2N88L9F8J2"/>
    <s v="DE"/>
    <n v="4072500.4"/>
    <n v="4072500.4"/>
    <s v="1-6-70-02-001"/>
    <s v="1-6-70-02"/>
    <n v="3451397.54"/>
    <n v="863779.19442922377"/>
    <x v="1707"/>
    <d v="2015-06-16T00:00:00"/>
    <x v="3"/>
  </r>
  <r>
    <n v="225"/>
    <s v="4.2 EQUIPO DE COMPUTACION"/>
    <n v="1762"/>
    <s v="COMPUTADOR FUNCIONES GRAFICAS"/>
    <n v="6228"/>
    <s v="BUENO"/>
    <m/>
    <s v="PROCESADOR INTEL"/>
    <s v="*"/>
    <s v="MEO86E/A"/>
    <s v="SC02N99CBF8J2"/>
    <s v="DE"/>
    <n v="4072500.16"/>
    <n v="4072500.16"/>
    <s v="1-6-70-02-001"/>
    <s v="1-6-70-02"/>
    <n v="3451397.5"/>
    <n v="863779.14352511428"/>
    <x v="1708"/>
    <d v="2015-06-16T00:00:00"/>
    <x v="3"/>
  </r>
  <r>
    <n v="237"/>
    <s v="4.3 LICENCIAS"/>
    <n v="1763"/>
    <s v="LICENCIA  CREATIVE CLOUD ANUAL"/>
    <n v="6229"/>
    <s v="NUEVO"/>
    <m/>
    <s v="N/A"/>
    <s v="CREATIVE CLOUD ANUAL VIP 6.0"/>
    <s v="65227495BC01A12A"/>
    <m/>
    <s v="DE"/>
    <n v="3004999.72"/>
    <n v="3004999.72"/>
    <s v="1-9-70-07"/>
    <s v="3-1-45-07"/>
    <n v="3004999.72"/>
    <n v="0"/>
    <x v="1709"/>
    <d v="2015-06-16T00:00:00"/>
    <x v="5"/>
  </r>
  <r>
    <n v="237"/>
    <s v="4.3 LICENCIAS"/>
    <n v="1763"/>
    <s v="LICENCIA  CREATIVE CLOUD ANUAL"/>
    <n v="6230"/>
    <s v="BUENO"/>
    <m/>
    <s v="N/A"/>
    <s v="CREATIVE CLLOUD ANUAL VIP 6.0"/>
    <s v="65227495BC01A12A"/>
    <m/>
    <s v="DE"/>
    <n v="3004999.72"/>
    <n v="3004999.72"/>
    <s v="1-9-70-07"/>
    <s v="3-1-45-07"/>
    <n v="3004999.72"/>
    <n v="0"/>
    <x v="1709"/>
    <d v="2015-06-16T00:00:00"/>
    <x v="5"/>
  </r>
  <r>
    <n v="226"/>
    <s v="5.1 TERRESTRE"/>
    <n v="1267"/>
    <s v="VEHICULO"/>
    <n v="6231"/>
    <s v="USADO"/>
    <d v="2016-05-16T00:00:00"/>
    <s v="LUV"/>
    <n v="2007"/>
    <n v="2400"/>
    <s v="8LBTF1D970006404"/>
    <s v="DE"/>
    <n v="12684600"/>
    <n v="12684600"/>
    <s v="1-6-75-02"/>
    <s v="1-6-75-02"/>
    <n v="12111186.619999999"/>
    <n v="2641176.98630137"/>
    <x v="1710"/>
    <d v="2015-07-03T00:00:00"/>
    <x v="7"/>
  </r>
  <r>
    <n v="219"/>
    <s v="1.6 HERRAMIENTAS Y ACCESORIOS"/>
    <n v="1749"/>
    <s v="RACK O CAJA PARA CONSOLA 24 CANALES"/>
    <n v="6232"/>
    <s v="NUEVO"/>
    <m/>
    <n v="0"/>
    <n v="0"/>
    <n v="0"/>
    <n v="0"/>
    <s v="DE"/>
    <n v="795375"/>
    <n v="795375"/>
    <s v="1-6-55-11"/>
    <s v="3-1-45-06"/>
    <n v="280669.34000000003"/>
    <n v="0"/>
    <x v="1711"/>
    <d v="2015-03-17T00:00:00"/>
    <x v="1"/>
  </r>
  <r>
    <n v="219"/>
    <s v="1.6 HERRAMIENTAS Y ACCESORIOS"/>
    <n v="1750"/>
    <s v="RACK DOBLE CON RUEDAS Y FRENO (PARA PARLANTES)"/>
    <n v="6233"/>
    <s v="NUEVO"/>
    <m/>
    <s v="N/A"/>
    <n v="0"/>
    <n v="0"/>
    <n v="0"/>
    <s v="DE"/>
    <n v="856875"/>
    <n v="856875"/>
    <s v="1-6-55-11"/>
    <s v="3-1-45-06"/>
    <n v="856875"/>
    <n v="0"/>
    <x v="1712"/>
    <d v="2015-03-17T00:00:00"/>
    <x v="1"/>
  </r>
  <r>
    <n v="219"/>
    <s v="1.6 HERRAMIENTAS Y ACCESORIOS"/>
    <n v="1750"/>
    <s v="RACK DOBLE CON RUEDAS Y FRENO (PARA PARLANTES)"/>
    <n v="6234"/>
    <s v="NUEVO"/>
    <m/>
    <n v="0"/>
    <n v="0"/>
    <n v="0"/>
    <n v="0"/>
    <s v="DE"/>
    <n v="856875"/>
    <n v="856875"/>
    <s v="1-6-55-11"/>
    <s v="3-1-45-06"/>
    <n v="856875"/>
    <n v="0"/>
    <x v="1712"/>
    <d v="2015-03-17T00:00:00"/>
    <x v="1"/>
  </r>
  <r>
    <n v="219"/>
    <s v="1.6 HERRAMIENTAS Y ACCESORIOS"/>
    <n v="1750"/>
    <s v="RACK DOBLE CON RUEDAS Y FRENO (PARA PARLANTES)"/>
    <n v="6235"/>
    <s v="NUEVO"/>
    <d v="2015-11-13T00:00:00"/>
    <n v="0"/>
    <n v="0"/>
    <n v="0"/>
    <n v="0"/>
    <s v="DE"/>
    <n v="856875"/>
    <n v="856875"/>
    <s v="1-6-55-11"/>
    <s v="3-1-45-06"/>
    <n v="856875"/>
    <n v="0"/>
    <x v="1712"/>
    <d v="2015-03-17T00:00:00"/>
    <x v="1"/>
  </r>
  <r>
    <n v="219"/>
    <s v="1.6 HERRAMIENTAS Y ACCESORIOS"/>
    <n v="1751"/>
    <s v="RACK PARA CAJA DE BASES DE 12 UNIDADES-RUEDAS Y ARMELLA-"/>
    <n v="6236"/>
    <s v="NUEVO"/>
    <m/>
    <s v="N/A"/>
    <s v="PARA CAJA DE BASES DE 12 UNID"/>
    <s v="N/A"/>
    <s v="N/A"/>
    <s v="DE"/>
    <n v="828375"/>
    <n v="828375"/>
    <s v="1-6-55-11"/>
    <s v="3-1-45-06"/>
    <n v="828375"/>
    <n v="0"/>
    <x v="1713"/>
    <d v="2015-03-17T00:00:00"/>
    <x v="1"/>
  </r>
  <r>
    <n v="219"/>
    <s v="1.6 HERRAMIENTAS Y ACCESORIOS"/>
    <n v="1752"/>
    <s v="RACK PARA MICROFONIA INALAMBRICA"/>
    <n v="6237"/>
    <s v="NUEVO"/>
    <m/>
    <s v="N/A"/>
    <s v="PARA MICROFONIA"/>
    <s v="INALAMBRICA"/>
    <s v="N/A"/>
    <s v="DE"/>
    <n v="757500"/>
    <n v="757500"/>
    <s v="1-6-55-11"/>
    <s v="3-1-45-06"/>
    <n v="757500"/>
    <n v="0"/>
    <x v="1714"/>
    <d v="2015-03-17T00:00:00"/>
    <x v="1"/>
  </r>
  <r>
    <n v="219"/>
    <s v="1.6 HERRAMIENTAS Y ACCESORIOS"/>
    <n v="1753"/>
    <s v="RACK CON RUEDAS, FRENO, ARMELLA DE CANDADO -(0.60x1.10x0.60)"/>
    <n v="6238"/>
    <s v="NUEVO"/>
    <d v="2015-11-13T00:00:00"/>
    <s v="N/A"/>
    <s v="0.60x1.10x0.60"/>
    <s v="mts"/>
    <s v="N/A"/>
    <s v="DE"/>
    <n v="977625"/>
    <n v="977625"/>
    <s v="1-6-55-11"/>
    <s v="3-1-45-06"/>
    <n v="977625"/>
    <n v="0"/>
    <x v="1715"/>
    <d v="2015-03-17T00:00:00"/>
    <x v="1"/>
  </r>
  <r>
    <n v="219"/>
    <s v="1.6 HERRAMIENTAS Y ACCESORIOS"/>
    <n v="1754"/>
    <s v="RACK CON RUEDAS, FRENO, ARMELLA DE CANDADO (0.60X0.75X0.45)"/>
    <n v="6239"/>
    <s v="NUEVO"/>
    <m/>
    <s v="N/A"/>
    <s v="0.60x0.75x0.45"/>
    <s v="mts"/>
    <s v="N/A"/>
    <s v="DE"/>
    <n v="926250"/>
    <n v="926250"/>
    <s v="1-6-55-11"/>
    <s v="3-1-45-06"/>
    <n v="926250"/>
    <n v="0"/>
    <x v="1716"/>
    <d v="2015-03-17T00:00:00"/>
    <x v="1"/>
  </r>
  <r>
    <n v="219"/>
    <s v="1.6 HERRAMIENTAS Y ACCESORIOS"/>
    <n v="1754"/>
    <s v="RACK CON RUEDAS, FRENO, ARMELLA DE CANDADO (0.60X0.75X0.45)"/>
    <n v="6240"/>
    <s v="NUEVO"/>
    <m/>
    <s v="N/A"/>
    <s v="0.60x075x0.45"/>
    <s v="mts"/>
    <s v="N/A"/>
    <s v="DE"/>
    <n v="926250"/>
    <n v="926250"/>
    <s v="1-6-55-11"/>
    <s v="3-1-45-06"/>
    <n v="926250"/>
    <n v="0"/>
    <x v="1716"/>
    <d v="2015-03-17T00:00:00"/>
    <x v="1"/>
  </r>
  <r>
    <n v="219"/>
    <s v="1.6 HERRAMIENTAS Y ACCESORIOS"/>
    <n v="1754"/>
    <s v="RACK CON RUEDAS, FRENO, ARMELLA DE CANDADO (0.60X0.75X0.45)"/>
    <n v="6241"/>
    <s v="NUEVO"/>
    <m/>
    <s v="N/A"/>
    <s v="0.60x.075x0.45"/>
    <s v="mts"/>
    <s v="N/A"/>
    <s v="DE"/>
    <n v="926250"/>
    <n v="926250"/>
    <s v="1-6-55-11"/>
    <s v="3-1-45-06"/>
    <n v="926250"/>
    <n v="0"/>
    <x v="1716"/>
    <d v="2015-03-17T00:00:00"/>
    <x v="1"/>
  </r>
  <r>
    <n v="219"/>
    <s v="1.6 HERRAMIENTAS Y ACCESORIOS"/>
    <n v="1755"/>
    <s v="RACK CON RUEDAS,FRENO,ARMELLA DE CANDADO (0.50x0.75x0.55)"/>
    <n v="6242"/>
    <s v="NUEVO"/>
    <d v="2015-11-13T00:00:00"/>
    <s v="N/A"/>
    <s v="0.60x0.75x0.45"/>
    <s v="mts"/>
    <s v="N/A"/>
    <s v="DE"/>
    <n v="785625"/>
    <n v="785625"/>
    <s v="1-6-55-11"/>
    <s v="3-1-45-06"/>
    <n v="785625"/>
    <n v="0"/>
    <x v="1717"/>
    <d v="2015-03-17T00:00:00"/>
    <x v="1"/>
  </r>
  <r>
    <n v="219"/>
    <s v="1.6 HERRAMIENTAS Y ACCESORIOS"/>
    <n v="1755"/>
    <s v="RACK CON RUEDAS,FRENO,ARMELLA DE CANDADO (0.50x0.75x0.55)"/>
    <n v="6243"/>
    <s v="NUEVO"/>
    <d v="2015-11-13T00:00:00"/>
    <s v="N/A"/>
    <s v="0.50x0.75x0.55"/>
    <s v="mts"/>
    <s v="N/A"/>
    <s v="DE"/>
    <n v="785625"/>
    <n v="785625"/>
    <s v="1-6-55-11"/>
    <s v="3-1-45-06"/>
    <n v="785625"/>
    <n v="0"/>
    <x v="1717"/>
    <d v="2015-03-17T00:00:00"/>
    <x v="1"/>
  </r>
  <r>
    <n v="219"/>
    <s v="1.6 HERRAMIENTAS Y ACCESORIOS"/>
    <n v="1756"/>
    <s v="RACK  (0.75x0.80x0.45) CON RUEDAS, FRENO, ARMELLA DE CANDADO"/>
    <n v="6244"/>
    <s v="REGULAR"/>
    <m/>
    <s v="N/A"/>
    <s v="0.75x0.80x0.45"/>
    <s v="mts"/>
    <s v="N7A"/>
    <s v="DE"/>
    <n v="804750"/>
    <n v="804750"/>
    <s v="1-6-55-11"/>
    <s v="3-1-45-06"/>
    <n v="804750"/>
    <n v="0"/>
    <x v="1718"/>
    <d v="2015-03-17T00:00:00"/>
    <x v="1"/>
  </r>
  <r>
    <n v="219"/>
    <s v="1.6 HERRAMIENTAS Y ACCESORIOS"/>
    <n v="1756"/>
    <s v="RACK  (0.75x0.80x0.45) CON RUEDAS, FRENO, ARMELLA DE CANDADO"/>
    <n v="6245"/>
    <s v="REGULAR"/>
    <m/>
    <s v="N/A"/>
    <s v="0.75x0.80x0.45"/>
    <s v="mts"/>
    <s v="N/A"/>
    <s v="DE"/>
    <n v="804750"/>
    <n v="804750"/>
    <s v="1-6-55-11"/>
    <s v="3-1-45-06"/>
    <n v="804750"/>
    <n v="0"/>
    <x v="1718"/>
    <d v="2015-03-17T00:00:00"/>
    <x v="1"/>
  </r>
  <r>
    <n v="219"/>
    <s v="1.6 HERRAMIENTAS Y ACCESORIOS"/>
    <n v="1055"/>
    <s v="CARPA"/>
    <n v="6246"/>
    <s v="INSERVIBLE"/>
    <m/>
    <s v="OFB"/>
    <s v="4x4"/>
    <s v="4 laterales"/>
    <m/>
    <s v="DE"/>
    <n v="1459260.28"/>
    <n v="1459260.28"/>
    <s v="1-6-37-07-011"/>
    <s v="3-1-45-06"/>
    <n v="872853.8"/>
    <n v="0"/>
    <x v="1656"/>
    <d v="2013-12-27T00:00:00"/>
    <x v="1"/>
  </r>
  <r>
    <n v="241"/>
    <s v="9.1 ELEMENTOS MUSICALES"/>
    <n v="1764"/>
    <s v="PARTITURA LAS CUATRO FIESTAS (ADOLFO ECHAVERR═A) ARREGLOS CON ORQUESTACIËN"/>
    <n v="6247"/>
    <s v="NUEVO"/>
    <d v="2015-12-10T00:00:00"/>
    <s v="*"/>
    <s v="*"/>
    <s v="ARREGLO"/>
    <m/>
    <s v="DE"/>
    <n v="3800000"/>
    <n v="3800000"/>
    <s v="1-9-60-90-003"/>
    <s v="1-6-81-06"/>
    <n v="0"/>
    <n v="783945.20547945204"/>
    <x v="1719"/>
    <d v="2015-12-09T00:00:00"/>
    <x v="0"/>
  </r>
  <r>
    <n v="241"/>
    <s v="9.1 ELEMENTOS MUSICALES"/>
    <n v="1765"/>
    <s v="PALENQUE (VICTORIANO VALENCIA) ARREGLO CON ORQUESTACIËN"/>
    <n v="6248"/>
    <s v="NUEVO"/>
    <d v="2015-12-10T00:00:00"/>
    <s v="*"/>
    <s v="*"/>
    <s v="ARREGLO"/>
    <m/>
    <s v="DE"/>
    <n v="3800000"/>
    <n v="3800000"/>
    <s v="1-9-60-90-003"/>
    <s v="1-6-81-06"/>
    <n v="0"/>
    <n v="783945.20547945204"/>
    <x v="1719"/>
    <d v="2015-12-09T00:00:00"/>
    <x v="2"/>
  </r>
  <r>
    <n v="241"/>
    <s v="9.1 ELEMENTOS MUSICALES"/>
    <n v="1622"/>
    <s v="PARTITURAS"/>
    <n v="6249"/>
    <s v="BUENO"/>
    <d v="2015-12-16T00:00:00"/>
    <s v="EL MACHETE"/>
    <s v="ROMERO ARR GUZMAN"/>
    <s v="MACHETE"/>
    <m/>
    <s v="DE"/>
    <n v="381818"/>
    <n v="381818"/>
    <s v="1-9-60-90-003"/>
    <s v="3-1-45-12"/>
    <n v="0"/>
    <n v="0"/>
    <x v="1720"/>
    <d v="2015-12-16T00:00:00"/>
    <x v="0"/>
  </r>
  <r>
    <n v="241"/>
    <s v="9.1 ELEMENTOS MUSICALES"/>
    <n v="1622"/>
    <s v="PARTITURAS"/>
    <n v="6250"/>
    <s v="NUEVO"/>
    <d v="2015-12-17T00:00:00"/>
    <s v="ROSARIO"/>
    <s v="TCHYMINIGAGUA"/>
    <s v="ROSARIO"/>
    <s v="ARREGLO"/>
    <s v="DE"/>
    <n v="381818"/>
    <n v="381818"/>
    <s v="1-9-60-90-003"/>
    <s v="3-1-45-12"/>
    <n v="0"/>
    <n v="0"/>
    <x v="1720"/>
    <d v="2015-12-16T00:00:00"/>
    <x v="0"/>
  </r>
  <r>
    <n v="241"/>
    <s v="9.1 ELEMENTOS MUSICALES"/>
    <n v="1622"/>
    <s v="PARTITURAS"/>
    <n v="6251"/>
    <s v="NUEVO"/>
    <d v="2015-12-17T00:00:00"/>
    <s v="QUISIERA SER EL DIABLO"/>
    <s v="TCHYMINIGAGUA"/>
    <s v="QUISIERA SER EL DIABLO"/>
    <s v="ARREGLO"/>
    <s v="DE"/>
    <n v="381818"/>
    <n v="381818"/>
    <s v="1-9-60-90-003"/>
    <s v="3-1-45-12"/>
    <n v="0"/>
    <n v="0"/>
    <x v="1720"/>
    <d v="2015-12-16T00:00:00"/>
    <x v="0"/>
  </r>
  <r>
    <n v="241"/>
    <s v="9.1 ELEMENTOS MUSICALES"/>
    <n v="1622"/>
    <s v="PARTITURAS"/>
    <n v="6252"/>
    <s v="NUEVO"/>
    <d v="2015-12-17T00:00:00"/>
    <s v="ACROBACIA Q"/>
    <s v="TCHYMINIGAGUA"/>
    <s v="ACROBACIA Q"/>
    <s v="ARREGLO"/>
    <s v="DE"/>
    <n v="381818"/>
    <n v="381818"/>
    <s v="1-9-60-90-003"/>
    <s v="3-1-45-12"/>
    <n v="0"/>
    <n v="0"/>
    <x v="1720"/>
    <d v="2015-12-16T00:00:00"/>
    <x v="0"/>
  </r>
  <r>
    <n v="241"/>
    <s v="9.1 ELEMENTOS MUSICALES"/>
    <n v="1622"/>
    <s v="PARTITURAS"/>
    <n v="6253"/>
    <s v="NUEVO"/>
    <d v="2015-12-17T00:00:00"/>
    <s v="ACROBACIA 2"/>
    <s v="TCHYMINIGAGUA"/>
    <s v="ACROBACIA 2"/>
    <s v="ARREGLO"/>
    <s v="DE"/>
    <n v="381818"/>
    <n v="381818"/>
    <s v="1-9-60-90-003"/>
    <s v="3-1-45-12"/>
    <n v="0"/>
    <n v="0"/>
    <x v="1720"/>
    <d v="2015-12-16T00:00:00"/>
    <x v="0"/>
  </r>
  <r>
    <n v="241"/>
    <s v="9.1 ELEMENTOS MUSICALES"/>
    <n v="1622"/>
    <s v="PARTITURAS"/>
    <n v="6254"/>
    <s v="NUEVO"/>
    <d v="2015-12-17T00:00:00"/>
    <s v="PAYASO"/>
    <s v="TCHYMINIGAGUA"/>
    <s v="PAYASO"/>
    <s v="ARREGLO"/>
    <s v="DE"/>
    <n v="381818"/>
    <n v="381818"/>
    <s v="1-9-60-90-003"/>
    <s v="3-1-45-12"/>
    <n v="0"/>
    <n v="0"/>
    <x v="1720"/>
    <d v="2015-12-16T00:00:00"/>
    <x v="0"/>
  </r>
  <r>
    <n v="241"/>
    <s v="9.1 ELEMENTOS MUSICALES"/>
    <n v="1622"/>
    <s v="PARTITURAS"/>
    <n v="6255"/>
    <s v="NUEVO"/>
    <d v="2015-12-17T00:00:00"/>
    <s v="CARMELA"/>
    <s v="TCHYMINIGAGUA"/>
    <s v="CARMELA"/>
    <s v="ARREGLO"/>
    <s v="DE"/>
    <n v="381818"/>
    <n v="381818"/>
    <s v="1-9-60-90-003"/>
    <s v="3-1-45-12"/>
    <n v="0"/>
    <n v="0"/>
    <x v="1720"/>
    <d v="2015-12-16T00:00:00"/>
    <x v="0"/>
  </r>
  <r>
    <n v="241"/>
    <s v="9.1 ELEMENTOS MUSICALES"/>
    <n v="1622"/>
    <s v="PARTITURAS"/>
    <n v="6256"/>
    <s v="NUEVO"/>
    <d v="2015-12-17T00:00:00"/>
    <s v="MAPALUZ"/>
    <s v="TCHYMINIGAGUA"/>
    <s v="MAPALUZ"/>
    <s v="ARREGLO"/>
    <s v="DE"/>
    <n v="381818"/>
    <n v="381818"/>
    <s v="1-9-60-90-003"/>
    <s v="3-1-45-12"/>
    <n v="0"/>
    <n v="0"/>
    <x v="1720"/>
    <d v="2015-12-16T00:00:00"/>
    <x v="0"/>
  </r>
  <r>
    <n v="241"/>
    <s v="9.1 ELEMENTOS MUSICALES"/>
    <n v="1622"/>
    <s v="PARTITURAS"/>
    <n v="6257"/>
    <s v="NUEVO"/>
    <d v="2015-12-17T00:00:00"/>
    <s v="BARBERO"/>
    <s v="JOE ARROYO"/>
    <s v="BARBERO"/>
    <s v="ARREGLO"/>
    <s v="DE"/>
    <n v="381818"/>
    <n v="381818"/>
    <s v="1-9-60-90-003"/>
    <s v="3-1-45-12"/>
    <n v="0"/>
    <n v="0"/>
    <x v="1720"/>
    <d v="2015-12-16T00:00:00"/>
    <x v="0"/>
  </r>
  <r>
    <n v="241"/>
    <s v="9.1 ELEMENTOS MUSICALES"/>
    <n v="1622"/>
    <s v="PARTITURAS"/>
    <n v="6258"/>
    <s v="NUEVO"/>
    <d v="2015-12-17T00:00:00"/>
    <s v="EL ESCORPIËN"/>
    <s v="TCHYMINIGAGUA"/>
    <s v="EL ESCORPION"/>
    <s v="ARREGLO"/>
    <s v="DE"/>
    <n v="381818"/>
    <n v="381818"/>
    <s v="1-9-60-90-003"/>
    <s v="3-1-45-12"/>
    <n v="0"/>
    <n v="0"/>
    <x v="1720"/>
    <d v="2015-12-16T00:00:00"/>
    <x v="0"/>
  </r>
  <r>
    <n v="241"/>
    <s v="9.1 ELEMENTOS MUSICALES"/>
    <n v="1622"/>
    <s v="PARTITURAS"/>
    <n v="6259"/>
    <s v="NUEVO"/>
    <d v="2015-12-17T00:00:00"/>
    <s v="MACONDO"/>
    <s v="TCHYMINIGAGUA"/>
    <s v="MACONDO"/>
    <s v="ARREGLO"/>
    <s v="DE"/>
    <n v="381818"/>
    <n v="381818"/>
    <s v="1-9-60-90-003"/>
    <s v="3-1-45-12"/>
    <n v="0"/>
    <n v="0"/>
    <x v="1720"/>
    <d v="2015-12-16T00:00:00"/>
    <x v="0"/>
  </r>
  <r>
    <n v="241"/>
    <s v="9.1 ELEMENTOS MUSICALES"/>
    <n v="1622"/>
    <s v="PARTITURAS"/>
    <n v="6260"/>
    <s v="NUEVO"/>
    <d v="2015-12-18T00:00:00"/>
    <s v="SOIREES MUSICALES OP. 9"/>
    <s v="BRITTE, BENJAMIN"/>
    <s v="SCORE"/>
    <s v="SOIREES MUSICALES Op"/>
    <s v="DE"/>
    <n v="133725"/>
    <n v="133725"/>
    <s v="1-9-60-90-003"/>
    <s v="3-1-45-12"/>
    <n v="0"/>
    <n v="0"/>
    <x v="1721"/>
    <d v="2015-12-18T00:00:00"/>
    <x v="0"/>
  </r>
  <r>
    <n v="241"/>
    <s v="9.1 ELEMENTOS MUSICALES"/>
    <n v="1622"/>
    <s v="PARTITURAS"/>
    <n v="6261"/>
    <s v="NUEVO"/>
    <d v="2015-12-18T00:00:00"/>
    <s v="SINFON═A INDIA"/>
    <s v="CH┴VEZ CARLOS"/>
    <s v="SCORE"/>
    <s v="SINFON═A INDIA"/>
    <s v="DE"/>
    <n v="88088"/>
    <n v="88088"/>
    <s v="1-9-60-90-003"/>
    <s v="3-1-45-12"/>
    <n v="0"/>
    <n v="0"/>
    <x v="1722"/>
    <d v="2015-12-18T00:00:00"/>
    <x v="0"/>
  </r>
  <r>
    <n v="241"/>
    <s v="9.1 ELEMENTOS MUSICALES"/>
    <n v="1622"/>
    <s v="PARTITURAS"/>
    <n v="6262"/>
    <s v="NUEVO"/>
    <d v="2015-12-18T00:00:00"/>
    <s v="PRIMAVERA EN LOS APALACHES,"/>
    <s v="COPLAND, AARON"/>
    <s v="SUITE, SCORE"/>
    <s v="PRIMAVERA EN LOS APA"/>
    <s v="DE"/>
    <n v="343500"/>
    <n v="343500"/>
    <s v="1-9-60-90-003"/>
    <s v="3-1-45-12"/>
    <n v="0"/>
    <n v="0"/>
    <x v="1723"/>
    <d v="2015-12-18T00:00:00"/>
    <x v="0"/>
  </r>
  <r>
    <n v="241"/>
    <s v="9.1 ELEMENTOS MUSICALES"/>
    <n v="1622"/>
    <s v="PARTITURAS"/>
    <n v="6263"/>
    <s v="NUEVO"/>
    <d v="2015-12-18T00:00:00"/>
    <s v="SINFONIA BREVE"/>
    <s v="GALINDO, BLAS"/>
    <s v="SCIRE"/>
    <s v="SINFONIA BREVE"/>
    <s v="DE"/>
    <n v="186675"/>
    <n v="186675"/>
    <s v="1-9-60-90-003"/>
    <s v="3-1-45-12"/>
    <n v="0"/>
    <n v="0"/>
    <x v="1724"/>
    <d v="2015-12-18T00:00:00"/>
    <x v="0"/>
  </r>
  <r>
    <n v="241"/>
    <s v="9.1 ELEMENTOS MUSICALES"/>
    <n v="1622"/>
    <s v="PARTITURAS"/>
    <n v="6264"/>
    <s v="NUEVO"/>
    <d v="2015-12-18T00:00:00"/>
    <s v="Obertura Cubana"/>
    <s v="Gershwin George"/>
    <s v="Score"/>
    <s v="Obertura Cubana"/>
    <s v="DE"/>
    <n v="186945"/>
    <n v="186945"/>
    <s v="1-9-60-90-003"/>
    <s v="3-1-45-12"/>
    <n v="0"/>
    <n v="0"/>
    <x v="1725"/>
    <d v="2015-12-18T00:00:00"/>
    <x v="0"/>
  </r>
  <r>
    <n v="241"/>
    <s v="9.1 ELEMENTOS MUSICALES"/>
    <n v="1622"/>
    <s v="PARTITURAS"/>
    <n v="6265"/>
    <s v="NUEVO"/>
    <d v="2015-12-18T00:00:00"/>
    <s v="Pampeana No.3, Op.24"/>
    <s v="GINASTERA, ALBERTO"/>
    <s v="Pastoral Sinf¾nica - Score"/>
    <s v="Pampeana No.3, Op.24"/>
    <s v="DE"/>
    <n v="273450"/>
    <n v="273450"/>
    <s v="1-9-60-90-003"/>
    <s v="3-1-45-12"/>
    <n v="0"/>
    <n v="0"/>
    <x v="1726"/>
    <d v="2015-12-18T00:00:00"/>
    <x v="0"/>
  </r>
  <r>
    <n v="241"/>
    <s v="9.1 ELEMENTOS MUSICALES"/>
    <n v="1622"/>
    <s v="PARTITURAS"/>
    <n v="6266"/>
    <s v="NUEVO"/>
    <d v="2015-12-18T00:00:00"/>
    <s v="OLLANTAY, TRES MOV. SINFËNICOS"/>
    <s v="GINASTERA, ALBERTO"/>
    <s v="SCORE"/>
    <s v="OLLANTAY, TRES MOV."/>
    <s v="DE"/>
    <n v="138675"/>
    <n v="138675"/>
    <s v="1-9-60-90-003"/>
    <s v="3-1-45-12"/>
    <n v="0"/>
    <n v="0"/>
    <x v="1727"/>
    <d v="2015-12-18T00:00:00"/>
    <x v="0"/>
  </r>
  <r>
    <n v="241"/>
    <s v="9.1 ELEMENTOS MUSICALES"/>
    <n v="1622"/>
    <s v="PARTITURAS"/>
    <n v="6267"/>
    <s v="NUEVO"/>
    <d v="2015-12-18T00:00:00"/>
    <s v="KONZERT MUSIK, Op.48"/>
    <s v="HINDEMITH, PAUL"/>
    <s v="SCORE"/>
    <s v="KONZERT MUSIK, Op.48"/>
    <s v="DE"/>
    <n v="178260"/>
    <n v="178260"/>
    <s v="1-9-60-90-003"/>
    <s v="3-1-45-12"/>
    <n v="0"/>
    <n v="0"/>
    <x v="1728"/>
    <d v="2015-12-18T00:00:00"/>
    <x v="0"/>
  </r>
  <r>
    <n v="241"/>
    <s v="9.1 ELEMENTOS MUSICALES"/>
    <n v="1622"/>
    <s v="PARTITURAS"/>
    <n v="6268"/>
    <s v="NUEVO"/>
    <d v="2015-12-18T00:00:00"/>
    <s v="CONCERTINO PIANO Y ORQUESTA"/>
    <s v="HONEGGER, ARTHUR"/>
    <s v="SCORE"/>
    <s v="CONCERTINO PIANO Y O"/>
    <s v="DE"/>
    <n v="134813"/>
    <n v="134813"/>
    <s v="1-9-60-90-003"/>
    <s v="3-1-45-12"/>
    <n v="0"/>
    <n v="0"/>
    <x v="1729"/>
    <d v="2015-12-18T00:00:00"/>
    <x v="0"/>
  </r>
  <r>
    <n v="241"/>
    <s v="9.1 ELEMENTOS MUSICALES"/>
    <n v="1622"/>
    <s v="PARTITURAS"/>
    <n v="6269"/>
    <s v="NUEVO"/>
    <d v="2015-12-18T00:00:00"/>
    <s v="THE UNANSWERED QUESTION"/>
    <s v="IVES, CHARLES"/>
    <s v="SCORE"/>
    <s v="THE UNANSWERED QUEST"/>
    <s v="DE"/>
    <n v="209925"/>
    <n v="209925"/>
    <s v="1-9-60-90-003"/>
    <s v="3-1-45-12"/>
    <n v="0"/>
    <n v="0"/>
    <x v="1730"/>
    <d v="2015-12-18T00:00:00"/>
    <x v="0"/>
  </r>
  <r>
    <n v="241"/>
    <s v="9.1 ELEMENTOS MUSICALES"/>
    <n v="1622"/>
    <s v="PARTITURAS"/>
    <n v="6270"/>
    <s v="REGULAR"/>
    <d v="2015-12-18T00:00:00"/>
    <s v="CONCIERTO PIANO Y ORQ 1936 Op."/>
    <s v="Khachaturian, Aram"/>
    <s v="Score"/>
    <s v="Concierto piano y or"/>
    <s v="DE"/>
    <n v="161775"/>
    <n v="161775"/>
    <s v="1-9-60-90-003"/>
    <s v="3-1-45-12"/>
    <n v="0"/>
    <n v="0"/>
    <x v="1731"/>
    <d v="2015-12-18T00:00:00"/>
    <x v="0"/>
  </r>
  <r>
    <n v="241"/>
    <s v="9.1 ELEMENTOS MUSICALES"/>
    <n v="1622"/>
    <s v="PARTITURAS"/>
    <n v="6271"/>
    <s v="NUEVO"/>
    <d v="2015-12-18T00:00:00"/>
    <s v="Danzas de Galanta"/>
    <s v="Kodaly, Zoltßn"/>
    <s v="Score"/>
    <s v="Danzas de Galanta"/>
    <s v="DE"/>
    <n v="146550"/>
    <n v="146550"/>
    <s v="1-9-60-90-003"/>
    <s v="3-1-45-12"/>
    <n v="0"/>
    <n v="0"/>
    <x v="1732"/>
    <d v="2015-12-18T00:00:00"/>
    <x v="0"/>
  </r>
  <r>
    <n v="241"/>
    <s v="9.1 ELEMENTOS MUSICALES"/>
    <n v="1622"/>
    <s v="PARTITURAS"/>
    <n v="6272"/>
    <s v="NUEVO"/>
    <d v="2015-12-18T00:00:00"/>
    <s v="Ballade pour Flute,orchestre"/>
    <s v="Martin, Frank"/>
    <s v="Score"/>
    <s v="Ballade pour Flute,"/>
    <s v="DE"/>
    <n v="210750"/>
    <n v="210750"/>
    <s v="1-9-60-90-003"/>
    <s v="3-1-45-12"/>
    <n v="0"/>
    <n v="0"/>
    <x v="1733"/>
    <d v="2015-12-18T00:00:00"/>
    <x v="0"/>
  </r>
  <r>
    <n v="241"/>
    <s v="9.1 ELEMENTOS MUSICALES"/>
    <n v="1622"/>
    <s v="PARTITURAS"/>
    <n v="6273"/>
    <s v="NUEVO"/>
    <d v="2015-12-18T00:00:00"/>
    <s v="Gli Uccelli-Las aves, suite"/>
    <s v="Respighi, Ottorino"/>
    <s v="Score"/>
    <s v="Gli Uccelli-Las aves"/>
    <s v="DE"/>
    <n v="157988"/>
    <n v="157988"/>
    <s v="1-9-60-90-003"/>
    <s v="3-1-45-12"/>
    <n v="0"/>
    <n v="0"/>
    <x v="1734"/>
    <d v="2015-12-18T00:00:00"/>
    <x v="0"/>
  </r>
  <r>
    <n v="241"/>
    <s v="9.1 ELEMENTOS MUSICALES"/>
    <n v="1622"/>
    <s v="PARTITURAS"/>
    <n v="6274"/>
    <s v="NUEVO"/>
    <d v="2015-12-18T00:00:00"/>
    <s v="Colorines"/>
    <s v="Revueltas, Silvestre"/>
    <s v="Score"/>
    <s v="Colorines"/>
    <s v="DE"/>
    <n v="122025"/>
    <n v="122025"/>
    <s v="1-9-60-90-003"/>
    <s v="3-1-45-12"/>
    <n v="0"/>
    <n v="0"/>
    <x v="1735"/>
    <d v="2015-12-18T00:00:00"/>
    <x v="0"/>
  </r>
  <r>
    <n v="241"/>
    <s v="9.1 ELEMENTOS MUSICALES"/>
    <n v="1622"/>
    <s v="PARTITURAS"/>
    <n v="6275"/>
    <s v="NUEVO"/>
    <d v="2015-12-18T00:00:00"/>
    <s v="Concierto de Aranjuez"/>
    <s v="Rodrigo, JoaquÝn"/>
    <s v="Score"/>
    <s v="Concierto de Aranjue"/>
    <s v="DE"/>
    <n v="120675"/>
    <n v="120675"/>
    <s v="1-9-60-90-003"/>
    <s v="3-1-45-12"/>
    <n v="0"/>
    <n v="0"/>
    <x v="1736"/>
    <d v="2015-12-18T00:00:00"/>
    <x v="0"/>
  </r>
  <r>
    <n v="241"/>
    <s v="9.1 ELEMENTOS MUSICALES"/>
    <n v="1622"/>
    <s v="PARTITURAS"/>
    <n v="6276"/>
    <s v="NUEVO"/>
    <d v="2015-12-18T00:00:00"/>
    <s v="SinfonÝa para Orq.cuerdas No.5"/>
    <s v="Shumann, William"/>
    <s v="Score"/>
    <s v="SinfonÝa para Orq. c"/>
    <s v="DE"/>
    <n v="181425"/>
    <n v="181425"/>
    <s v="1-9-60-90-003"/>
    <s v="3-1-45-12"/>
    <n v="0"/>
    <n v="0"/>
    <x v="1737"/>
    <d v="2015-12-18T00:00:00"/>
    <x v="0"/>
  </r>
  <r>
    <n v="241"/>
    <s v="9.1 ELEMENTOS MUSICALES"/>
    <n v="1622"/>
    <s v="PARTITURAS"/>
    <n v="6277"/>
    <s v="NUEVO"/>
    <d v="2015-12-18T00:00:00"/>
    <s v="Das lied von den Waldern Op.81"/>
    <s v="Shostakovich"/>
    <s v="Con Mov. Gloria para orq.y cor"/>
    <s v="Das Lied von den Wal"/>
    <s v="DE"/>
    <n v="97223"/>
    <n v="97223"/>
    <s v="1-9-60-90-003"/>
    <s v="3-1-45-12"/>
    <n v="0"/>
    <n v="0"/>
    <x v="1738"/>
    <d v="2015-12-18T00:00:00"/>
    <x v="0"/>
  </r>
  <r>
    <n v="241"/>
    <s v="9.1 ELEMENTOS MUSICALES"/>
    <n v="1622"/>
    <s v="PARTITURAS"/>
    <n v="6278"/>
    <s v="NUEVO"/>
    <d v="2015-12-18T00:00:00"/>
    <s v="El pßjaro de fuego Ballet,"/>
    <s v="Stravinsky, Igor"/>
    <s v="Versi¾n Original Score"/>
    <s v="El pßjaro de Fuego."/>
    <s v="DE"/>
    <n v="185400"/>
    <n v="185400"/>
    <s v="1-9-60-90-003"/>
    <s v="3-1-45-12"/>
    <n v="0"/>
    <n v="0"/>
    <x v="1739"/>
    <d v="2015-12-18T00:00:00"/>
    <x v="0"/>
  </r>
  <r>
    <n v="241"/>
    <s v="9.1 ELEMENTOS MUSICALES"/>
    <n v="1622"/>
    <s v="PARTITURAS"/>
    <n v="6279"/>
    <s v="NUEVO"/>
    <d v="2015-12-18T00:00:00"/>
    <s v="Obertura al aire libre"/>
    <s v="Copland, Aaron"/>
    <s v="Score"/>
    <s v="Obertura al aire lib"/>
    <s v="DE"/>
    <n v="320850"/>
    <n v="320850"/>
    <s v="1-9-60-90-003"/>
    <s v="3-1-45-12"/>
    <n v="0"/>
    <n v="0"/>
    <x v="1740"/>
    <d v="2015-12-18T00:00:00"/>
    <x v="0"/>
  </r>
  <r>
    <n v="241"/>
    <s v="9.1 ELEMENTOS MUSICALES"/>
    <n v="1622"/>
    <s v="PARTITURAS"/>
    <n v="6280"/>
    <s v="NUEVO"/>
    <d v="2015-12-18T00:00:00"/>
    <s v="Billy The Kid"/>
    <s v="Copland, Aaron"/>
    <s v="Suite-Score"/>
    <s v="Billy The Kid"/>
    <s v="DE"/>
    <n v="501338"/>
    <n v="501338"/>
    <s v="1-9-60-90-003"/>
    <s v="3-1-45-12"/>
    <n v="0"/>
    <n v="0"/>
    <x v="1741"/>
    <d v="2015-12-18T00:00:00"/>
    <x v="0"/>
  </r>
  <r>
    <n v="241"/>
    <s v="9.1 ELEMENTOS MUSICALES"/>
    <n v="1622"/>
    <s v="PARTITURAS"/>
    <n v="6281"/>
    <s v="NUEVO"/>
    <d v="2015-12-18T00:00:00"/>
    <s v="Sones de mariachi"/>
    <s v="Galindo, Blas"/>
    <s v="Score"/>
    <s v="Sones de Mariachi"/>
    <s v="DE"/>
    <n v="137850"/>
    <n v="137850"/>
    <s v="1-9-60-90-003"/>
    <s v="3-1-45-12"/>
    <n v="0"/>
    <n v="0"/>
    <x v="1742"/>
    <d v="2015-12-18T00:00:00"/>
    <x v="0"/>
  </r>
  <r>
    <n v="241"/>
    <s v="9.1 ELEMENTOS MUSICALES"/>
    <n v="1622"/>
    <s v="PARTITURAS"/>
    <n v="6282"/>
    <s v="NUEVO"/>
    <d v="2015-12-18T00:00:00"/>
    <s v="Concertino D'Hiver para trombo"/>
    <s v="Milhaud, Darius"/>
    <s v="Op.327 -Score"/>
    <s v="Concertino D'Hiver"/>
    <s v="DE"/>
    <n v="124425"/>
    <n v="124425"/>
    <s v="1-9-60-90-003"/>
    <s v="3-1-45-12"/>
    <n v="0"/>
    <n v="0"/>
    <x v="1743"/>
    <d v="2015-12-18T00:00:00"/>
    <x v="0"/>
  </r>
  <r>
    <n v="241"/>
    <s v="9.1 ELEMENTOS MUSICALES"/>
    <n v="1622"/>
    <s v="PARTITURAS"/>
    <n v="6283"/>
    <s v="NUEVO"/>
    <d v="2015-12-18T00:00:00"/>
    <s v="Serie de tangos sinf¾nicos"/>
    <s v="Piazzolla, Astor"/>
    <s v="Score"/>
    <s v="Serie de tangos sinf"/>
    <s v="DE"/>
    <n v="203906"/>
    <n v="203906"/>
    <s v="1-9-60-90-003"/>
    <s v="3-1-45-12"/>
    <n v="0"/>
    <n v="0"/>
    <x v="1744"/>
    <d v="2015-12-18T00:00:00"/>
    <x v="0"/>
  </r>
  <r>
    <n v="241"/>
    <s v="9.1 ELEMENTOS MUSICALES"/>
    <n v="1622"/>
    <s v="PARTITURAS"/>
    <n v="6284"/>
    <s v="NUEVO"/>
    <d v="2015-12-18T00:00:00"/>
    <s v="El sombrero de 3 pisoc, suite2"/>
    <s v="Manuel de Falla"/>
    <s v="Score"/>
    <s v="El sombrero de tres"/>
    <s v="DE"/>
    <n v="227250"/>
    <n v="227250"/>
    <s v="1-9-60-90-003"/>
    <s v="3-1-45-12"/>
    <n v="0"/>
    <n v="0"/>
    <x v="1745"/>
    <d v="2015-12-18T00:00:00"/>
    <x v="0"/>
  </r>
  <r>
    <n v="241"/>
    <s v="9.1 ELEMENTOS MUSICALES"/>
    <n v="1622"/>
    <s v="PARTITURAS"/>
    <n v="6285"/>
    <s v="NUEVO"/>
    <d v="2015-12-18T00:00:00"/>
    <s v="Concierto en fa mayor No.3 Op."/>
    <s v="Giuliani, Mauro"/>
    <s v="Score"/>
    <s v="Concierto en fa mayo"/>
    <s v="DE"/>
    <n v="159863"/>
    <n v="159863"/>
    <s v="1-9-60-90-003"/>
    <s v="3-1-45-12"/>
    <n v="0"/>
    <n v="0"/>
    <x v="1746"/>
    <d v="2015-12-18T00:00:00"/>
    <x v="0"/>
  </r>
  <r>
    <n v="241"/>
    <s v="9.1 ELEMENTOS MUSICALES"/>
    <n v="1622"/>
    <s v="PARTITURAS"/>
    <n v="6286"/>
    <s v="NUEVO"/>
    <d v="2015-12-18T00:00:00"/>
    <s v="Concierto piano en sol mayor M"/>
    <s v="Ravel, Maurice"/>
    <s v="Score"/>
    <s v="Conc.piano en sol ma"/>
    <s v="DE"/>
    <n v="133763"/>
    <n v="133763"/>
    <s v="1-9-60-90-003"/>
    <s v="3-1-45-12"/>
    <n v="0"/>
    <n v="0"/>
    <x v="1747"/>
    <d v="2015-12-18T00:00:00"/>
    <x v="0"/>
  </r>
  <r>
    <n v="241"/>
    <s v="9.1 ELEMENTOS MUSICALES"/>
    <n v="1622"/>
    <s v="PARTITURAS"/>
    <n v="6287"/>
    <s v="NUEVO"/>
    <d v="2015-12-18T00:00:00"/>
    <s v="Concierto Op.24 para orq camar"/>
    <s v="Webern, Anton"/>
    <s v="Score"/>
    <s v="Concierto Op.24 cama"/>
    <s v="DE"/>
    <n v="169950"/>
    <n v="169950"/>
    <s v="1-9-60-90-003"/>
    <s v="3-1-45-12"/>
    <n v="0"/>
    <n v="0"/>
    <x v="1748"/>
    <d v="2015-12-18T00:00:00"/>
    <x v="0"/>
  </r>
  <r>
    <n v="241"/>
    <s v="9.1 ELEMENTOS MUSICALES"/>
    <n v="1622"/>
    <s v="PARTITURAS"/>
    <n v="6288"/>
    <s v="NUEVO"/>
    <d v="2015-12-18T00:00:00"/>
    <s v="SinfonÝa simple, Op.4"/>
    <s v="Britten, Benjamin"/>
    <s v="Score y partes"/>
    <s v="SinfonÝa simple"/>
    <s v="DE"/>
    <n v="264000"/>
    <n v="264000"/>
    <s v="1-9-60-90-003"/>
    <s v="3-1-45-12"/>
    <n v="0"/>
    <n v="0"/>
    <x v="1749"/>
    <d v="2015-12-18T00:00:00"/>
    <x v="0"/>
  </r>
  <r>
    <n v="241"/>
    <s v="9.1 ELEMENTOS MUSICALES"/>
    <n v="1622"/>
    <s v="PARTITURAS"/>
    <n v="6289"/>
    <s v="NUEVO"/>
    <d v="2015-12-18T00:00:00"/>
    <s v="La maquina de escribir"/>
    <s v="Anderson, Leroy"/>
    <s v="Score y partes"/>
    <s v="La mßquina de escrib"/>
    <s v="DE"/>
    <n v="322800"/>
    <n v="322800"/>
    <s v="1-9-60-90-003"/>
    <s v="3-1-45-12"/>
    <n v="0"/>
    <n v="0"/>
    <x v="1750"/>
    <d v="2015-12-18T00:00:00"/>
    <x v="0"/>
  </r>
  <r>
    <n v="241"/>
    <s v="9.1 ELEMENTOS MUSICALES"/>
    <n v="1622"/>
    <s v="PARTITURAS"/>
    <n v="6290"/>
    <s v="NUEVO"/>
    <d v="2015-12-18T00:00:00"/>
    <s v="Plink, Plank, Plunk"/>
    <s v="Anderson, Leroy"/>
    <s v="Score y partes"/>
    <s v="Plink, Plank, Plunk"/>
    <s v="DE"/>
    <n v="313013"/>
    <n v="313013"/>
    <s v="1-9-60-90-003"/>
    <s v="3-1-45-12"/>
    <n v="0"/>
    <n v="0"/>
    <x v="1751"/>
    <d v="2015-12-18T00:00:00"/>
    <x v="0"/>
  </r>
  <r>
    <n v="241"/>
    <s v="9.1 ELEMENTOS MUSICALES"/>
    <n v="1622"/>
    <s v="PARTITURAS"/>
    <n v="6291"/>
    <s v="NUEVO"/>
    <d v="2015-12-18T00:00:00"/>
    <s v="Adagio Op.11 No.1"/>
    <s v="Barber, Samuel"/>
    <s v="Score y partes"/>
    <s v="Adagio Op.11 No.1"/>
    <s v="DE"/>
    <n v="263475"/>
    <n v="263475"/>
    <s v="1-9-60-90-003"/>
    <s v="3-1-45-12"/>
    <n v="0"/>
    <n v="0"/>
    <x v="1752"/>
    <d v="2015-12-18T00:00:00"/>
    <x v="0"/>
  </r>
  <r>
    <n v="241"/>
    <s v="9.1 ELEMENTOS MUSICALES"/>
    <n v="1622"/>
    <s v="PARTITURAS"/>
    <n v="6292"/>
    <s v="NUEVO"/>
    <d v="2015-12-18T00:00:00"/>
    <s v="Conc. grosso No.1 para OrqyCue"/>
    <s v="Bloch, Ernest"/>
    <s v="Score y partes"/>
    <s v="Conc. grosso No.1 or"/>
    <s v="DE"/>
    <n v="662288"/>
    <n v="662288"/>
    <s v="1-9-60-90-003"/>
    <s v="3-1-45-12"/>
    <n v="0"/>
    <n v="0"/>
    <x v="1753"/>
    <d v="2015-12-18T00:00:00"/>
    <x v="0"/>
  </r>
  <r>
    <n v="241"/>
    <s v="9.1 ELEMENTOS MUSICALES"/>
    <n v="1622"/>
    <s v="PARTITURAS"/>
    <n v="6293"/>
    <s v="NUEVO"/>
    <d v="2015-12-18T00:00:00"/>
    <s v="La ciudad silenciosa"/>
    <s v="Copland Aaron"/>
    <s v="Score y partes"/>
    <s v="La ciudad silenciosa"/>
    <s v="DE"/>
    <n v="291375"/>
    <n v="291375"/>
    <s v="1-9-60-90-003"/>
    <s v="3-1-45-12"/>
    <n v="0"/>
    <n v="0"/>
    <x v="1754"/>
    <d v="2015-12-18T00:00:00"/>
    <x v="0"/>
  </r>
  <r>
    <n v="241"/>
    <s v="9.1 ELEMENTOS MUSICALES"/>
    <n v="1622"/>
    <s v="PARTITURAS"/>
    <n v="6294"/>
    <s v="NUEVO"/>
    <d v="2015-12-18T00:00:00"/>
    <s v="Buckaroo Holiday de Suite El R"/>
    <s v="Copland, Aaron"/>
    <s v="Score y partes"/>
    <s v="Buckaroo Holiday de"/>
    <s v="DE"/>
    <n v="500250"/>
    <n v="500250"/>
    <s v="1-9-60-90-003"/>
    <s v="3-1-45-12"/>
    <n v="0"/>
    <n v="0"/>
    <x v="1755"/>
    <d v="2015-12-18T00:00:00"/>
    <x v="0"/>
  </r>
  <r>
    <n v="241"/>
    <s v="9.1 ELEMENTOS MUSICALES"/>
    <n v="1622"/>
    <s v="PARTITURAS"/>
    <n v="6295"/>
    <s v="NUEVO"/>
    <d v="2015-12-18T00:00:00"/>
    <s v="Corral Nocturne de Suite el Ro"/>
    <s v="Copland, Aaron"/>
    <s v="Score y partes"/>
    <s v="Corral Nocturne de S"/>
    <s v="DE"/>
    <n v="428475"/>
    <n v="428475"/>
    <s v="1-9-60-90-003"/>
    <s v="3-1-45-12"/>
    <n v="0"/>
    <n v="0"/>
    <x v="1756"/>
    <d v="2015-12-18T00:00:00"/>
    <x v="0"/>
  </r>
  <r>
    <n v="241"/>
    <s v="9.1 ELEMENTOS MUSICALES"/>
    <n v="1622"/>
    <s v="PARTITURAS"/>
    <n v="6296"/>
    <s v="NUEVO"/>
    <d v="2015-12-18T00:00:00"/>
    <s v="Saturday Night Waltz de Suite"/>
    <s v="Copland, Aaron"/>
    <s v="Score y partes"/>
    <s v="Saturday Night Waltz"/>
    <s v="DE"/>
    <n v="435000"/>
    <n v="435000"/>
    <s v="1-9-60-90-003"/>
    <s v="3-1-45-12"/>
    <n v="0"/>
    <n v="0"/>
    <x v="1757"/>
    <d v="2015-12-18T00:00:00"/>
    <x v="0"/>
  </r>
  <r>
    <n v="241"/>
    <s v="9.1 ELEMENTOS MUSICALES"/>
    <n v="1622"/>
    <s v="PARTITURAS"/>
    <n v="6297"/>
    <s v="NUEVO"/>
    <d v="2015-12-18T00:00:00"/>
    <s v="Hoe Down de Suite El Rodeo"/>
    <s v="Copland, Aaron"/>
    <s v="Score y partes"/>
    <s v="Hoe Down de Suite El"/>
    <s v="DE"/>
    <n v="404175"/>
    <n v="404175"/>
    <s v="1-9-60-90-003"/>
    <s v="3-1-45-12"/>
    <n v="0"/>
    <n v="0"/>
    <x v="1758"/>
    <d v="2015-12-18T00:00:00"/>
    <x v="0"/>
  </r>
  <r>
    <n v="241"/>
    <s v="9.1 ELEMENTOS MUSICALES"/>
    <n v="1622"/>
    <s v="PARTITURAS"/>
    <n v="6298"/>
    <s v="NUEVO"/>
    <d v="2015-12-18T00:00:00"/>
    <s v="Fanfarria para el hombre com·n"/>
    <s v="Copland, Aaron"/>
    <s v="Score y partes"/>
    <s v="Fanfarria para el ho"/>
    <s v="DE"/>
    <n v="174375"/>
    <n v="174375"/>
    <s v="1-9-60-90-003"/>
    <s v="3-1-45-12"/>
    <n v="0"/>
    <n v="0"/>
    <x v="1759"/>
    <d v="2015-12-18T00:00:00"/>
    <x v="0"/>
  </r>
  <r>
    <n v="241"/>
    <s v="9.1 ELEMENTOS MUSICALES"/>
    <n v="1622"/>
    <s v="PARTITURAS"/>
    <n v="6299"/>
    <s v="NUEVO"/>
    <d v="2015-12-18T00:00:00"/>
    <s v="Concerto grosso Op.6No.8 Sol"/>
    <s v="Corelli, Arcangelo"/>
    <s v="Score y partes"/>
    <s v="Navidad"/>
    <s v="DE"/>
    <n v="267000"/>
    <n v="267000"/>
    <s v="1-9-60-90-003"/>
    <s v="3-1-45-12"/>
    <n v="0"/>
    <n v="0"/>
    <x v="139"/>
    <d v="2015-12-18T00:00:00"/>
    <x v="0"/>
  </r>
  <r>
    <n v="241"/>
    <s v="9.1 ELEMENTOS MUSICALES"/>
    <n v="1622"/>
    <s v="PARTITURAS"/>
    <n v="6300"/>
    <s v="NUEVO"/>
    <d v="2015-12-18T00:00:00"/>
    <s v="Sinfo. Op48 en re menor"/>
    <s v="Franck, CÚsar"/>
    <s v="Score y partes"/>
    <s v="Sinfon.Op.48 en re"/>
    <s v="DE"/>
    <n v="1395075"/>
    <n v="1395075"/>
    <s v="1-9-60-90-003"/>
    <s v="3-1-45-12"/>
    <n v="0"/>
    <n v="0"/>
    <x v="1760"/>
    <d v="2015-12-18T00:00:00"/>
    <x v="0"/>
  </r>
  <r>
    <n v="241"/>
    <s v="9.1 ELEMENTOS MUSICALES"/>
    <n v="1622"/>
    <s v="PARTITURAS"/>
    <n v="6301"/>
    <s v="NUEVO"/>
    <d v="2015-12-18T00:00:00"/>
    <s v="El reloj editado por H.C."/>
    <s v="Haydn, Joseph"/>
    <s v="Score y partes"/>
    <s v="El reloj editado"/>
    <s v="DE"/>
    <n v="1200788"/>
    <n v="1200788"/>
    <s v="1-9-60-90-003"/>
    <s v="3-1-45-12"/>
    <n v="0"/>
    <n v="0"/>
    <x v="1761"/>
    <d v="2015-12-18T00:00:00"/>
    <x v="0"/>
  </r>
  <r>
    <n v="241"/>
    <s v="9.1 ELEMENTOS MUSICALES"/>
    <n v="1622"/>
    <s v="PARTITURAS"/>
    <n v="6302"/>
    <s v="NUEVO"/>
    <d v="2015-12-18T00:00:00"/>
    <s v="El juego para tres intÚrpretes"/>
    <s v="Kagel, Mauricio"/>
    <s v="Socre y partes"/>
    <s v="El juego para tres i"/>
    <s v="DE"/>
    <n v="201563"/>
    <n v="201563"/>
    <s v="1-9-60-90-003"/>
    <s v="3-1-45-12"/>
    <n v="0"/>
    <n v="0"/>
    <x v="1762"/>
    <d v="2015-12-18T00:00:00"/>
    <x v="0"/>
  </r>
  <r>
    <n v="241"/>
    <s v="9.1 ELEMENTOS MUSICALES"/>
    <n v="1622"/>
    <s v="PARTITURAS"/>
    <n v="6303"/>
    <s v="NUEVO"/>
    <d v="2015-12-18T00:00:00"/>
    <s v="Divertimento K.136-138 fa mayo"/>
    <s v="Mozart, Wolfgang"/>
    <s v="Score y partes"/>
    <s v="Divertimento K.136-1"/>
    <s v="DE"/>
    <n v="461663"/>
    <n v="461663"/>
    <s v="1-9-60-90-003"/>
    <s v="3-1-45-12"/>
    <n v="0"/>
    <n v="0"/>
    <x v="1763"/>
    <d v="2015-12-18T00:00:00"/>
    <x v="0"/>
  </r>
  <r>
    <n v="241"/>
    <s v="9.1 ELEMENTOS MUSICALES"/>
    <n v="1622"/>
    <s v="PARTITURAS"/>
    <n v="6304"/>
    <s v="NUEVO"/>
    <d v="2015-12-18T00:00:00"/>
    <s v="O belle Nuit, Entreacto y Barc"/>
    <s v="Offenbach, Jacques"/>
    <s v="Score y partes"/>
    <s v="O belle Nuit"/>
    <s v="DE"/>
    <n v="338888"/>
    <n v="338888"/>
    <s v="1-9-60-90-003"/>
    <s v="3-1-45-12"/>
    <n v="0"/>
    <n v="0"/>
    <x v="1764"/>
    <d v="2015-12-18T00:00:00"/>
    <x v="0"/>
  </r>
  <r>
    <n v="241"/>
    <s v="9.1 ELEMENTOS MUSICALES"/>
    <n v="1622"/>
    <s v="PARTITURAS"/>
    <n v="6305"/>
    <s v="NUEVO"/>
    <d v="2015-12-18T00:00:00"/>
    <s v="La escala de seda, obertura"/>
    <s v="Rossini, Gioacchino"/>
    <s v="Score y partes"/>
    <s v="La escala de seda"/>
    <s v="DE"/>
    <n v="439875"/>
    <n v="439875"/>
    <s v="1-9-60-90-003"/>
    <s v="3-1-45-12"/>
    <n v="0"/>
    <n v="0"/>
    <x v="1765"/>
    <d v="2015-12-18T00:00:00"/>
    <x v="0"/>
  </r>
  <r>
    <n v="241"/>
    <s v="9.1 ELEMENTOS MUSICALES"/>
    <n v="1622"/>
    <s v="PARTITURAS"/>
    <n v="6306"/>
    <s v="NUEVO"/>
    <d v="2015-12-18T00:00:00"/>
    <s v="Octeto para vientos. Versi¾n"/>
    <s v="Stravinsky, Igor"/>
    <s v="Score y partes"/>
    <s v="Octeto para vientos"/>
    <s v="DE"/>
    <n v="265613"/>
    <n v="265613"/>
    <s v="1-9-60-90-003"/>
    <s v="3-1-45-12"/>
    <n v="0"/>
    <n v="0"/>
    <x v="1766"/>
    <d v="2015-12-18T00:00:00"/>
    <x v="0"/>
  </r>
  <r>
    <n v="241"/>
    <s v="9.1 ELEMENTOS MUSICALES"/>
    <n v="1622"/>
    <s v="PARTITURAS"/>
    <n v="6307"/>
    <s v="NUEVO"/>
    <d v="2015-12-18T00:00:00"/>
    <s v="Concierto para viola y orquest"/>
    <s v="Telemann, George Philipp"/>
    <s v="Score y partes"/>
    <s v="Concierto para viola"/>
    <s v="DE"/>
    <n v="404025"/>
    <n v="404025"/>
    <s v="1-9-60-90-003"/>
    <s v="3-1-45-12"/>
    <n v="0"/>
    <n v="0"/>
    <x v="1767"/>
    <d v="2015-12-18T00:00:00"/>
    <x v="0"/>
  </r>
  <r>
    <n v="241"/>
    <s v="9.1 ELEMENTOS MUSICALES"/>
    <n v="1622"/>
    <s v="PARTITURAS"/>
    <n v="6308"/>
    <s v="NUEVO"/>
    <d v="2015-12-18T00:00:00"/>
    <s v="La oraci¾n del torero Op.34"/>
    <s v="Turina, JoaquÝn"/>
    <s v="Score y partes"/>
    <s v="La oraci¾n del torer"/>
    <s v="DE"/>
    <n v="83240"/>
    <n v="83240"/>
    <s v="1-9-60-90-003"/>
    <s v="3-1-45-12"/>
    <n v="0"/>
    <n v="0"/>
    <x v="1768"/>
    <d v="2015-12-18T00:00:00"/>
    <x v="0"/>
  </r>
  <r>
    <n v="241"/>
    <s v="9.1 ELEMENTOS MUSICALES"/>
    <n v="1622"/>
    <s v="PARTITURAS"/>
    <n v="6309"/>
    <s v="NUEVO"/>
    <d v="2015-12-18T00:00:00"/>
    <s v="La traviata Brindis"/>
    <s v="Verdi, Giuseppe"/>
    <s v="Score y partes"/>
    <s v="La traviata Brindis"/>
    <s v="DE"/>
    <n v="421125"/>
    <n v="421125"/>
    <s v="1-9-60-90-003"/>
    <s v="3-1-45-12"/>
    <n v="0"/>
    <n v="0"/>
    <x v="1769"/>
    <d v="2015-12-18T00:00:00"/>
    <x v="0"/>
  </r>
  <r>
    <n v="241"/>
    <s v="9.1 ELEMENTOS MUSICALES"/>
    <n v="1622"/>
    <s v="PARTITURAS"/>
    <n v="6310"/>
    <s v="NUEVO"/>
    <d v="2015-12-18T00:00:00"/>
    <s v="L'estro Armonico"/>
    <s v="Vivaldi, Antonio"/>
    <s v="Score y partes"/>
    <s v="L'estro Armonico"/>
    <s v="DE"/>
    <n v="357263"/>
    <n v="357263"/>
    <s v="1-9-60-90-003"/>
    <s v="3-1-45-12"/>
    <n v="0"/>
    <n v="0"/>
    <x v="1770"/>
    <d v="2015-12-18T00:00:00"/>
    <x v="0"/>
  </r>
  <r>
    <n v="241"/>
    <s v="9.1 ELEMENTOS MUSICALES"/>
    <n v="1622"/>
    <s v="PARTITURAS"/>
    <n v="6311"/>
    <s v="NUEVO"/>
    <d v="2015-12-18T00:00:00"/>
    <s v="Concierto para cuatro violines"/>
    <s v="Vivaldi, Antonio"/>
    <s v="Score y partes"/>
    <s v="Concierto para violi"/>
    <s v="DE"/>
    <n v="486893"/>
    <n v="486893"/>
    <s v="1-9-60-90-003"/>
    <s v="3-1-45-12"/>
    <n v="0"/>
    <n v="0"/>
    <x v="1771"/>
    <d v="2015-12-18T00:00:00"/>
    <x v="0"/>
  </r>
  <r>
    <n v="241"/>
    <s v="9.1 ELEMENTOS MUSICALES"/>
    <n v="1622"/>
    <s v="PARTITURAS"/>
    <n v="6312"/>
    <s v="NUEVO"/>
    <d v="2015-12-18T00:00:00"/>
    <s v="El amor brujo. Ballet-Suite"/>
    <s v="Falla, Manuel"/>
    <s v="Scores para Orq"/>
    <s v="El amor brujo"/>
    <s v="DE"/>
    <n v="314831"/>
    <n v="314831"/>
    <s v="1-9-60-90-003"/>
    <s v="3-1-45-12"/>
    <n v="0"/>
    <n v="0"/>
    <x v="1772"/>
    <d v="2015-12-18T00:00:00"/>
    <x v="0"/>
  </r>
  <r>
    <n v="241"/>
    <s v="9.1 ELEMENTOS MUSICALES"/>
    <n v="1622"/>
    <s v="PARTITURAS"/>
    <n v="6313"/>
    <s v="NUEVO"/>
    <d v="2015-12-18T00:00:00"/>
    <s v="El amor brujo Ballet-Suite"/>
    <s v="Falla Manuel"/>
    <s v="Score vocal"/>
    <s v="El amor brujo Ballet"/>
    <s v="DE"/>
    <n v="150075"/>
    <n v="150075"/>
    <s v="1-9-60-90-003"/>
    <s v="3-1-45-12"/>
    <n v="0"/>
    <n v="0"/>
    <x v="1773"/>
    <d v="2015-12-18T00:00:00"/>
    <x v="0"/>
  </r>
  <r>
    <n v="225"/>
    <s v="4.2 EQUIPO DE COMPUTACION"/>
    <n v="1139"/>
    <s v="IMPRESORA"/>
    <n v="6315"/>
    <s v="BUENO"/>
    <d v="2016-03-28T00:00:00"/>
    <s v="TSC244PRO"/>
    <s v="STICKERS"/>
    <s v="244PRO"/>
    <s v="24P15247250"/>
    <s v="DE"/>
    <n v="1392000"/>
    <n v="1392000"/>
    <s v="1-6-70-02-001"/>
    <s v="3-1-45-06"/>
    <n v="491204.35"/>
    <n v="0"/>
    <x v="1774"/>
    <d v="2016-01-15T00:00:00"/>
    <x v="3"/>
  </r>
  <r>
    <n v="225"/>
    <s v="4.2 EQUIPO DE COMPUTACION"/>
    <n v="1229"/>
    <s v="SCANNER"/>
    <n v="6316"/>
    <s v="BUENO"/>
    <d v="2016-03-28T00:00:00"/>
    <s v="SAT LD"/>
    <s v="LD"/>
    <s v="UNO"/>
    <s v="201410SATLD100UNO726"/>
    <s v="DE"/>
    <n v="232000"/>
    <n v="232000"/>
    <s v="1-6-70-02-001"/>
    <s v="3-1-45-06"/>
    <n v="81867.38"/>
    <n v="0"/>
    <x v="1775"/>
    <d v="2016-01-15T00:00:00"/>
    <x v="3"/>
  </r>
  <r>
    <n v="231"/>
    <s v="8.1 PLANTAS DE GENERACION"/>
    <n v="1196"/>
    <s v="PLANTA ELECTRICA"/>
    <n v="6317"/>
    <s v="NUEVO"/>
    <m/>
    <s v="kipor  12KVA"/>
    <s v="KDE12STAF3"/>
    <s v="27.5A AVR"/>
    <s v="E31415090353"/>
    <s v="DE"/>
    <n v="12943299"/>
    <n v="12943299"/>
    <s v="1-6-35-04-001"/>
    <s v="1-6-35-04"/>
    <n v="0"/>
    <n v="5092212.9764383566"/>
    <x v="1776"/>
    <d v="2016-01-13T00:00:00"/>
    <x v="3"/>
  </r>
  <r>
    <n v="222"/>
    <s v="3.1 MUEBLES Y ENSERES"/>
    <n v="1767"/>
    <s v="SILLA PARA AUDITORIO"/>
    <n v="631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19"/>
    <s v="NUEVO"/>
    <m/>
    <s v="N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2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2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2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2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2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2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2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2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2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2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3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3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3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3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3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3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3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3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3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3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4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4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4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4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4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4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4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4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4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4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5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5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5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5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5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5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5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5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5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5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6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6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6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6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6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6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6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6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6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6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7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7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7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7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7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7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7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7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7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7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8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8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8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8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8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8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8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8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8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8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9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9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9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9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9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9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9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9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9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39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0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0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0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0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0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0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0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0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0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0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1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1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1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1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1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1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1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1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1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1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2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2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2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2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2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2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2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2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2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2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3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3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3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3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3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3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3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3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3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3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4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4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4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4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4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4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4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4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4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4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5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5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5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5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5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5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5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5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5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5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6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6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6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6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6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6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6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6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6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6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7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7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7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7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7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7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7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7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7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7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8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8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8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8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8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8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8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8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8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8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9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9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9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9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9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9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9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9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9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49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0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0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0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0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0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0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0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0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0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0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1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1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1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1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1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1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1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1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1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1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2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2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2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2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2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2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2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2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2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2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3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3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3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3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3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3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3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3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3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3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4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4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4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4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4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4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4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4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4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4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5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5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5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5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5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5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5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5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5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5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6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6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6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6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6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6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6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6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6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6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7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7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7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7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7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7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7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7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7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7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8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8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8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8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8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8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8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8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8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8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9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9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9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9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9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9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9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9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9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59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0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0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0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0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0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0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0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0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0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0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1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1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1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1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14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15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16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17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18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19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20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21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22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767"/>
    <s v="SILLA PARA AUDITORIO"/>
    <n v="6623"/>
    <s v="NUEVO"/>
    <m/>
    <s v="*"/>
    <s v="*"/>
    <s v="*"/>
    <m/>
    <s v="CC"/>
    <n v="244992"/>
    <n v="244992"/>
    <s v="5-1-11-15-002"/>
    <s v="5-1-11-14-003"/>
    <n v="0"/>
    <n v="0"/>
    <x v="1777"/>
    <d v="2016-01-27T00:00:00"/>
    <x v="6"/>
  </r>
  <r>
    <n v="222"/>
    <s v="3.1 MUEBLES Y ENSERES"/>
    <n v="1233"/>
    <s v="SILLA"/>
    <n v="6624"/>
    <s v="NUEV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25"/>
    <s v="NUEV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26"/>
    <s v="USAD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27"/>
    <s v="NUEV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28"/>
    <s v="NUEV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29"/>
    <s v="BUENO"/>
    <m/>
    <s v="*"/>
    <s v="*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30"/>
    <s v="BUEN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31"/>
    <s v="BUEN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32"/>
    <s v="USAD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33"/>
    <s v="BUEN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34"/>
    <s v="BUEN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35"/>
    <s v="BUEN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36"/>
    <s v="BUEN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37"/>
    <s v="BUEN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38"/>
    <s v="USADO"/>
    <m/>
    <s v="SILLA"/>
    <s v="ESCRITORIO"/>
    <s v="ERGONËMICA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39"/>
    <s v="NUEV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40"/>
    <s v="NUEV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41"/>
    <s v="NUEV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42"/>
    <s v="USADO"/>
    <m/>
    <s v="*"/>
    <s v="ESCRITORIO"/>
    <s v="GIRATORIA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233"/>
    <s v="SILLA"/>
    <n v="6643"/>
    <s v="USADO"/>
    <m/>
    <s v="*"/>
    <s v="ESCRITORIO"/>
    <s v="*"/>
    <m/>
    <s v="CC"/>
    <n v="256870"/>
    <n v="256870"/>
    <s v="5-1-11-15-002"/>
    <s v="5-1-11-14-003"/>
    <n v="0"/>
    <n v="0"/>
    <x v="1778"/>
    <d v="2016-01-27T00:00:00"/>
    <x v="6"/>
  </r>
  <r>
    <n v="222"/>
    <s v="3.1 MUEBLES Y ENSERES"/>
    <n v="1106"/>
    <s v="ESCRITORIO"/>
    <n v="6644"/>
    <s v="USADO"/>
    <m/>
    <s v="*"/>
    <s v="*"/>
    <s v="*"/>
    <m/>
    <s v="DE"/>
    <n v="556800"/>
    <n v="556800"/>
    <s v="1-6-65-01"/>
    <s v="3-1-45-06"/>
    <n v="48510.28"/>
    <n v="0"/>
    <x v="1779"/>
    <d v="2016-01-27T00:00:00"/>
    <x v="6"/>
  </r>
  <r>
    <n v="222"/>
    <s v="3.1 MUEBLES Y ENSERES"/>
    <n v="1106"/>
    <s v="ESCRITORIO"/>
    <n v="6645"/>
    <s v="USADO"/>
    <m/>
    <s v="*"/>
    <s v="*"/>
    <s v="*"/>
    <m/>
    <s v="DE"/>
    <n v="556800"/>
    <n v="556800"/>
    <s v="1-6-65-01"/>
    <s v="3-1-45-06"/>
    <n v="48510.28"/>
    <n v="0"/>
    <x v="1779"/>
    <d v="2016-01-27T00:00:00"/>
    <x v="6"/>
  </r>
  <r>
    <n v="222"/>
    <s v="3.1 MUEBLES Y ENSERES"/>
    <n v="1106"/>
    <s v="ESCRITORIO"/>
    <n v="6646"/>
    <s v="USADO"/>
    <m/>
    <s v="*"/>
    <s v="*"/>
    <s v="*"/>
    <m/>
    <s v="DE"/>
    <n v="556800"/>
    <n v="556800"/>
    <s v="1-6-65-01"/>
    <s v="3-1-45-06"/>
    <n v="48510.28"/>
    <n v="0"/>
    <x v="1779"/>
    <d v="2016-01-27T00:00:00"/>
    <x v="6"/>
  </r>
  <r>
    <n v="222"/>
    <s v="3.1 MUEBLES Y ENSERES"/>
    <n v="1106"/>
    <s v="ESCRITORIO"/>
    <n v="6647"/>
    <s v="USADO"/>
    <m/>
    <s v="*"/>
    <s v="*"/>
    <s v="*"/>
    <m/>
    <s v="DE"/>
    <n v="556800"/>
    <n v="556800"/>
    <s v="1-6-65-01"/>
    <s v="3-1-45-06"/>
    <n v="48510.28"/>
    <n v="0"/>
    <x v="1779"/>
    <d v="2016-01-27T00:00:00"/>
    <x v="6"/>
  </r>
  <r>
    <n v="222"/>
    <s v="3.1 MUEBLES Y ENSERES"/>
    <n v="1106"/>
    <s v="ESCRITORIO"/>
    <n v="6648"/>
    <s v="USADO"/>
    <m/>
    <s v="*"/>
    <s v="*"/>
    <s v="*"/>
    <m/>
    <s v="DE"/>
    <n v="556800"/>
    <n v="556800"/>
    <s v="1-6-65-01"/>
    <s v="3-1-45-06"/>
    <n v="48510.28"/>
    <n v="0"/>
    <x v="1779"/>
    <d v="2016-01-27T00:00:00"/>
    <x v="6"/>
  </r>
  <r>
    <n v="222"/>
    <s v="3.1 MUEBLES Y ENSERES"/>
    <n v="1106"/>
    <s v="ESCRITORIO"/>
    <n v="6649"/>
    <s v="USADO"/>
    <m/>
    <s v="*"/>
    <s v="*"/>
    <s v="*"/>
    <m/>
    <s v="DE"/>
    <n v="556800"/>
    <n v="556800"/>
    <s v="1-6-65-01"/>
    <s v="3-1-45-06"/>
    <n v="48510.28"/>
    <n v="0"/>
    <x v="1779"/>
    <d v="2016-01-27T00:00:00"/>
    <x v="6"/>
  </r>
  <r>
    <n v="222"/>
    <s v="3.1 MUEBLES Y ENSERES"/>
    <n v="1106"/>
    <s v="ESCRITORIO"/>
    <n v="6650"/>
    <s v="BUENO"/>
    <m/>
    <s v="*"/>
    <s v="*"/>
    <s v="*"/>
    <m/>
    <s v="DE"/>
    <n v="556800"/>
    <n v="556800"/>
    <s v="1-6-65-01"/>
    <s v="3-1-45-06"/>
    <n v="48510.28"/>
    <n v="0"/>
    <x v="1779"/>
    <d v="2016-01-27T00:00:00"/>
    <x v="6"/>
  </r>
  <r>
    <n v="222"/>
    <s v="3.1 MUEBLES Y ENSERES"/>
    <n v="1106"/>
    <s v="ESCRITORIO"/>
    <n v="6651"/>
    <s v="BUENO"/>
    <m/>
    <s v="*"/>
    <s v="*"/>
    <s v="*"/>
    <m/>
    <s v="DE"/>
    <n v="556800"/>
    <n v="556800"/>
    <s v="1-6-65-01"/>
    <s v="3-1-45-06"/>
    <n v="48510.28"/>
    <n v="0"/>
    <x v="1779"/>
    <d v="2016-01-27T00:00:00"/>
    <x v="6"/>
  </r>
  <r>
    <n v="222"/>
    <s v="3.1 MUEBLES Y ENSERES"/>
    <n v="1106"/>
    <s v="ESCRITORIO"/>
    <n v="6652"/>
    <s v="BUENO"/>
    <m/>
    <s v="*"/>
    <s v="*"/>
    <s v="*"/>
    <m/>
    <s v="DE"/>
    <n v="556800"/>
    <n v="556800"/>
    <s v="1-6-65-01"/>
    <s v="3-1-45-06"/>
    <n v="48510.28"/>
    <n v="0"/>
    <x v="1779"/>
    <d v="2016-01-27T00:00:00"/>
    <x v="6"/>
  </r>
  <r>
    <n v="222"/>
    <s v="3.1 MUEBLES Y ENSERES"/>
    <n v="1106"/>
    <s v="ESCRITORIO"/>
    <n v="6653"/>
    <s v="BUENO"/>
    <m/>
    <s v="*"/>
    <s v="*"/>
    <s v="*"/>
    <m/>
    <s v="DE"/>
    <n v="556800"/>
    <n v="556800"/>
    <s v="1-6-65-01"/>
    <s v="3-1-45-06"/>
    <n v="48510.28"/>
    <n v="0"/>
    <x v="1779"/>
    <d v="2016-01-27T00:00:00"/>
    <x v="6"/>
  </r>
  <r>
    <n v="222"/>
    <s v="3.1 MUEBLES Y ENSERES"/>
    <n v="1233"/>
    <s v="SILLA"/>
    <n v="6654"/>
    <s v="USADO"/>
    <m/>
    <s v="*"/>
    <s v="INTERLOCUTORA"/>
    <s v="*"/>
    <m/>
    <s v="CC"/>
    <n v="111360"/>
    <n v="111360"/>
    <s v="5-1-11-15-002"/>
    <s v="5-1-11-14-003"/>
    <n v="0"/>
    <n v="0"/>
    <x v="1780"/>
    <d v="2016-01-27T00:00:00"/>
    <x v="6"/>
  </r>
  <r>
    <n v="222"/>
    <s v="3.1 MUEBLES Y ENSERES"/>
    <n v="1233"/>
    <s v="SILLA"/>
    <n v="6655"/>
    <s v="USADO"/>
    <m/>
    <s v="*"/>
    <s v="INTERLOCUTORA"/>
    <s v="*"/>
    <m/>
    <s v="CC"/>
    <n v="111360"/>
    <n v="111360"/>
    <s v="5-1-11-15-002"/>
    <s v="5-1-11-14-003"/>
    <n v="0"/>
    <n v="0"/>
    <x v="1780"/>
    <d v="2016-01-27T00:00:00"/>
    <x v="6"/>
  </r>
  <r>
    <n v="222"/>
    <s v="3.1 MUEBLES Y ENSERES"/>
    <n v="1233"/>
    <s v="SILLA"/>
    <n v="6656"/>
    <s v="BUENO"/>
    <m/>
    <s v="*"/>
    <s v="INTERLOCUTORA"/>
    <s v="*"/>
    <m/>
    <s v="CC"/>
    <n v="111360"/>
    <n v="111360"/>
    <s v="5-1-11-15-002"/>
    <s v="5-1-11-14-003"/>
    <n v="0"/>
    <n v="0"/>
    <x v="1780"/>
    <d v="2016-01-27T00:00:00"/>
    <x v="6"/>
  </r>
  <r>
    <n v="222"/>
    <s v="3.1 MUEBLES Y ENSERES"/>
    <n v="1233"/>
    <s v="SILLA"/>
    <n v="6657"/>
    <s v="BUENO"/>
    <m/>
    <s v="*"/>
    <s v="INTERLOCUTORA"/>
    <s v="*"/>
    <m/>
    <s v="CC"/>
    <n v="111360"/>
    <n v="111360"/>
    <s v="5-1-11-15-002"/>
    <s v="5-1-11-14-003"/>
    <n v="0"/>
    <n v="0"/>
    <x v="1780"/>
    <d v="2016-01-27T00:00:00"/>
    <x v="6"/>
  </r>
  <r>
    <n v="222"/>
    <s v="3.1 MUEBLES Y ENSERES"/>
    <n v="1233"/>
    <s v="SILLA"/>
    <n v="6658"/>
    <s v="USADO"/>
    <m/>
    <s v="*"/>
    <s v="INTERLOCUTORA"/>
    <s v="*"/>
    <m/>
    <s v="CC"/>
    <n v="111360"/>
    <n v="111360"/>
    <s v="5-1-11-15-002"/>
    <s v="5-1-11-14-003"/>
    <n v="0"/>
    <n v="0"/>
    <x v="1780"/>
    <d v="2016-01-27T00:00:00"/>
    <x v="6"/>
  </r>
  <r>
    <n v="222"/>
    <s v="3.1 MUEBLES Y ENSERES"/>
    <n v="1233"/>
    <s v="SILLA"/>
    <n v="6659"/>
    <s v="BUENO"/>
    <m/>
    <s v="*"/>
    <s v="INTERLOCUTORA"/>
    <s v="*"/>
    <m/>
    <s v="CC"/>
    <n v="111360"/>
    <n v="111360"/>
    <s v="5-1-11-15-002"/>
    <s v="5-1-11-14-003"/>
    <n v="0"/>
    <n v="0"/>
    <x v="1780"/>
    <d v="2016-01-27T00:00:00"/>
    <x v="6"/>
  </r>
  <r>
    <n v="222"/>
    <s v="3.1 MUEBLES Y ENSERES"/>
    <n v="1233"/>
    <s v="SILLA"/>
    <n v="6660"/>
    <s v="USADO"/>
    <m/>
    <s v="*"/>
    <s v="INTERLOCUTORA"/>
    <s v="*"/>
    <m/>
    <s v="CC"/>
    <n v="111360"/>
    <n v="111360"/>
    <s v="5-1-11-15-002"/>
    <s v="5-1-11-14-003"/>
    <n v="0"/>
    <n v="0"/>
    <x v="1780"/>
    <d v="2016-01-27T00:00:00"/>
    <x v="6"/>
  </r>
  <r>
    <n v="222"/>
    <s v="3.1 MUEBLES Y ENSERES"/>
    <n v="1233"/>
    <s v="SILLA"/>
    <n v="6661"/>
    <s v="BUENO"/>
    <m/>
    <s v="*"/>
    <s v="INTERLOCUTORA"/>
    <s v="*"/>
    <m/>
    <s v="CC"/>
    <n v="111360"/>
    <n v="111360"/>
    <s v="5-1-11-15-002"/>
    <s v="5-1-11-14-003"/>
    <n v="0"/>
    <n v="0"/>
    <x v="1780"/>
    <d v="2016-01-27T00:00:00"/>
    <x v="6"/>
  </r>
  <r>
    <n v="222"/>
    <s v="3.1 MUEBLES Y ENSERES"/>
    <n v="1233"/>
    <s v="SILLA"/>
    <n v="6662"/>
    <s v="USADO"/>
    <m/>
    <s v="*"/>
    <s v="INTERLOCUTORA"/>
    <s v="*"/>
    <m/>
    <s v="CC"/>
    <n v="111360"/>
    <n v="111360"/>
    <s v="5-1-11-15-002"/>
    <s v="5-1-11-14-003"/>
    <n v="0"/>
    <n v="0"/>
    <x v="1780"/>
    <d v="2016-01-27T00:00:00"/>
    <x v="6"/>
  </r>
  <r>
    <n v="222"/>
    <s v="3.1 MUEBLES Y ENSERES"/>
    <n v="1165"/>
    <s v="MESA"/>
    <n v="6663"/>
    <s v="USADO"/>
    <m/>
    <s v="*"/>
    <s v="PLEGABLE"/>
    <s v="*"/>
    <m/>
    <s v="CC"/>
    <n v="180148"/>
    <n v="180148"/>
    <s v="5-1-11-15-002"/>
    <s v="5-1-11-14-003"/>
    <n v="0"/>
    <n v="0"/>
    <x v="1781"/>
    <d v="2016-01-27T00:00:00"/>
    <x v="6"/>
  </r>
  <r>
    <n v="222"/>
    <s v="3.1 MUEBLES Y ENSERES"/>
    <n v="1165"/>
    <s v="MESA"/>
    <n v="6664"/>
    <s v="USADO"/>
    <m/>
    <s v="*"/>
    <s v="PLEGABLE"/>
    <s v="*"/>
    <m/>
    <s v="CC"/>
    <n v="180148"/>
    <n v="180148"/>
    <s v="5-1-11-15-002"/>
    <s v="5-1-11-14-003"/>
    <n v="0"/>
    <n v="0"/>
    <x v="1781"/>
    <d v="2016-01-27T00:00:00"/>
    <x v="6"/>
  </r>
  <r>
    <n v="224"/>
    <s v="4.1 EQUIPO DE COMUNICACION"/>
    <n v="1771"/>
    <s v="PDW-U2 Unidad"/>
    <n v="6670"/>
    <s v="NUEVO"/>
    <m/>
    <s v="SONY"/>
    <s v="SENCILLA"/>
    <s v="PORTATIL"/>
    <n v="112725"/>
    <s v="DE"/>
    <n v="18878332.079999998"/>
    <n v="18878332.079999998"/>
    <s v="1-6-70-01"/>
    <s v="1-6-70-01"/>
    <n v="7016446.7699999996"/>
    <n v="2995534.4282191782"/>
    <x v="1782"/>
    <d v="2016-02-05T00:00:00"/>
    <x v="4"/>
  </r>
  <r>
    <n v="224"/>
    <s v="4.1 EQUIPO DE COMUNICACION"/>
    <n v="1770"/>
    <s v="GRABADOR DE BLU RAY"/>
    <n v="6671"/>
    <s v="USADO"/>
    <m/>
    <s v="JVC"/>
    <s v="SR-HD2700"/>
    <s v="GRABADOR"/>
    <n v="17040230"/>
    <s v="DE"/>
    <n v="18070177.920000002"/>
    <n v="18070177.920000002"/>
    <s v="1-6-70-01"/>
    <s v="1-6-70-01"/>
    <n v="11193471.310000001"/>
    <n v="2867299.9210958905"/>
    <x v="1783"/>
    <d v="2016-02-05T00:00:00"/>
    <x v="3"/>
  </r>
  <r>
    <n v="224"/>
    <s v="4.1 EQUIPO DE COMUNICACION"/>
    <n v="1774"/>
    <s v="SISTEMA LINE ARRAY DE 2 VIAS 900 WTS"/>
    <n v="6672"/>
    <s v="NUEVO"/>
    <d v="2017-07-11T00:00:00"/>
    <s v="N"/>
    <s v="N/A"/>
    <s v="N/A"/>
    <m/>
    <s v="DE"/>
    <n v="5889999.7599999998"/>
    <n v="5889999.7599999998"/>
    <s v="1-6-70-01"/>
    <s v="1-6-70-01"/>
    <n v="569366.62"/>
    <n v="934600.41853881278"/>
    <x v="1784"/>
    <d v="2016-02-05T00:00:00"/>
    <x v="3"/>
  </r>
  <r>
    <n v="224"/>
    <s v="4.1 EQUIPO DE COMUNICACION"/>
    <n v="1774"/>
    <s v="SISTEMA LINE ARRAY DE 2 VIAS 900 WTS"/>
    <n v="6673"/>
    <s v="NUEVO"/>
    <d v="2017-07-11T00:00:00"/>
    <s v="N/A"/>
    <s v="N/A"/>
    <s v="N/A"/>
    <m/>
    <s v="DE"/>
    <n v="5889999.7599999998"/>
    <n v="5889999.7599999998"/>
    <s v="1-6-70-01"/>
    <s v="1-6-70-01"/>
    <n v="569366.62"/>
    <n v="934600.41853881278"/>
    <x v="1784"/>
    <d v="2016-02-05T00:00:00"/>
    <x v="3"/>
  </r>
  <r>
    <n v="224"/>
    <s v="4.1 EQUIPO DE COMUNICACION"/>
    <n v="1774"/>
    <s v="SISTEMA LINE ARRAY DE 2 VIAS 900 WTS"/>
    <n v="6674"/>
    <s v="NUEVO"/>
    <d v="2017-07-11T00:00:00"/>
    <s v="N"/>
    <s v="N"/>
    <s v="N"/>
    <m/>
    <s v="DE"/>
    <n v="5889999.7599999998"/>
    <n v="5889999.7599999998"/>
    <s v="1-6-70-01"/>
    <s v="1-6-70-01"/>
    <n v="569366.62"/>
    <n v="934600.41853881278"/>
    <x v="1784"/>
    <d v="2016-02-05T00:00:00"/>
    <x v="3"/>
  </r>
  <r>
    <n v="224"/>
    <s v="4.1 EQUIPO DE COMUNICACION"/>
    <n v="1774"/>
    <s v="SISTEMA LINE ARRAY DE 2 VIAS 900 WTS"/>
    <n v="6675"/>
    <s v="NUEVO"/>
    <d v="2017-07-11T00:00:00"/>
    <s v="N"/>
    <s v="N"/>
    <s v="N"/>
    <m/>
    <s v="DE"/>
    <n v="5889999.7599999998"/>
    <n v="5889999.7599999998"/>
    <s v="1-6-70-01"/>
    <s v="1-6-70-01"/>
    <n v="569366.62"/>
    <n v="934600.41853881278"/>
    <x v="1784"/>
    <d v="2016-02-05T00:00:00"/>
    <x v="3"/>
  </r>
  <r>
    <n v="224"/>
    <s v="4.1 EQUIPO DE COMUNICACION"/>
    <n v="1774"/>
    <s v="SISTEMA LINE ARRAY DE 2 VIAS 900 WTS"/>
    <n v="6676"/>
    <s v="NUEVO"/>
    <d v="2017-07-11T00:00:00"/>
    <s v="N"/>
    <s v="N"/>
    <s v="N"/>
    <m/>
    <s v="DE"/>
    <n v="5889999.7599999998"/>
    <n v="5889999.7599999998"/>
    <s v="1-6-70-01"/>
    <s v="1-6-70-01"/>
    <n v="569366.62"/>
    <n v="934600.41853881278"/>
    <x v="1784"/>
    <d v="2016-02-05T00:00:00"/>
    <x v="3"/>
  </r>
  <r>
    <n v="224"/>
    <s v="4.1 EQUIPO DE COMUNICACION"/>
    <n v="1775"/>
    <s v="BAJO ACTIVO DE DOBLES DE 18&quot; 2000 WTS"/>
    <n v="6677"/>
    <s v="NUEVO"/>
    <d v="2017-07-11T00:00:00"/>
    <s v="N"/>
    <s v="N"/>
    <s v="N"/>
    <m/>
    <s v="DE"/>
    <n v="8975999.9600000009"/>
    <n v="8975999.9600000009"/>
    <s v="1-6-70-01"/>
    <s v="1-6-70-01"/>
    <n v="867680.01"/>
    <n v="1424273.9662557079"/>
    <x v="1785"/>
    <d v="2016-02-05T00:00:00"/>
    <x v="2"/>
  </r>
  <r>
    <n v="224"/>
    <s v="4.1 EQUIPO DE COMUNICACION"/>
    <n v="1775"/>
    <s v="BAJO ACTIVO DE DOBLES DE 18&quot; 2000 WTS"/>
    <n v="6678"/>
    <s v="NUEVO"/>
    <d v="2017-07-11T00:00:00"/>
    <s v="N"/>
    <s v="N"/>
    <s v="NN"/>
    <m/>
    <s v="DE"/>
    <n v="8975999.9600000009"/>
    <n v="8975999.9600000009"/>
    <s v="1-6-70-01"/>
    <s v="1-6-70-01"/>
    <n v="867680.01"/>
    <n v="1424273.9662557079"/>
    <x v="1785"/>
    <d v="2016-02-05T00:00:00"/>
    <x v="2"/>
  </r>
  <r>
    <n v="224"/>
    <s v="4.1 EQUIPO DE COMUNICACION"/>
    <n v="1776"/>
    <s v="BOMBERS PARA SISTEMA"/>
    <n v="6679"/>
    <s v="NUEVO"/>
    <m/>
    <s v="N"/>
    <s v="N"/>
    <s v="N"/>
    <m/>
    <s v="DE"/>
    <n v="1464999.96"/>
    <n v="1464999.96"/>
    <s v="1-6-35-04-001"/>
    <s v="3-1-45-06"/>
    <n v="0"/>
    <n v="0"/>
    <x v="1786"/>
    <d v="2016-02-05T00:00:00"/>
    <x v="2"/>
  </r>
  <r>
    <n v="224"/>
    <s v="4.1 EQUIPO DE COMUNICACION"/>
    <n v="1776"/>
    <s v="BOMBERS PARA SISTEMA"/>
    <n v="6680"/>
    <s v="NUEVO"/>
    <m/>
    <s v="N"/>
    <s v="N"/>
    <s v="N"/>
    <m/>
    <s v="DE"/>
    <n v="1464999.96"/>
    <n v="1464999.96"/>
    <s v="1-6-35-04-001"/>
    <s v="3-1-45-06"/>
    <n v="0"/>
    <n v="0"/>
    <x v="1786"/>
    <d v="2016-02-05T00:00:00"/>
    <x v="2"/>
  </r>
  <r>
    <n v="224"/>
    <s v="4.1 EQUIPO DE COMUNICACION"/>
    <n v="1777"/>
    <s v="PROCESADOR DB PARA SISTEMA LINE ARRAY"/>
    <n v="6681"/>
    <s v="NUEVO"/>
    <d v="2017-07-11T00:00:00"/>
    <s v="N"/>
    <s v="N"/>
    <s v="N"/>
    <m/>
    <s v="DE"/>
    <n v="1844999.72"/>
    <n v="1844999.72"/>
    <s v="1-6-70-01"/>
    <s v="1-6-70-01"/>
    <n v="178350"/>
    <n v="292756.80488584476"/>
    <x v="1787"/>
    <d v="2016-02-05T00:00:00"/>
    <x v="3"/>
  </r>
  <r>
    <n v="224"/>
    <s v="4.1 EQUIPO DE COMUNICACION"/>
    <n v="1577"/>
    <s v="MONITOR DE PISO 800 WTS"/>
    <n v="6682"/>
    <s v="NUEVO"/>
    <d v="2017-07-11T00:00:00"/>
    <s v="N"/>
    <s v="N"/>
    <s v="N"/>
    <m/>
    <s v="DE"/>
    <n v="2665000.2400000002"/>
    <n v="2665000.2400000002"/>
    <s v="1-6-70-01"/>
    <s v="1-6-70-01"/>
    <n v="257616.7"/>
    <n v="422871.04264840187"/>
    <x v="1788"/>
    <d v="2016-02-05T00:00:00"/>
    <x v="3"/>
  </r>
  <r>
    <n v="224"/>
    <s v="4.1 EQUIPO DE COMUNICACION"/>
    <n v="1577"/>
    <s v="MONITOR DE PISO 800 WTS"/>
    <n v="6683"/>
    <s v="NUEVO"/>
    <d v="2017-07-11T00:00:00"/>
    <s v="N"/>
    <s v="N"/>
    <s v="N"/>
    <m/>
    <s v="DE"/>
    <n v="2665000.2400000002"/>
    <n v="2665000.2400000002"/>
    <s v="1-6-70-01"/>
    <s v="1-6-70-01"/>
    <n v="257616.7"/>
    <n v="422871.04264840187"/>
    <x v="1788"/>
    <d v="2016-02-05T00:00:00"/>
    <x v="3"/>
  </r>
  <r>
    <n v="224"/>
    <s v="4.1 EQUIPO DE COMUNICACION"/>
    <n v="1778"/>
    <s v="MONITOR DE 15&quot; PARA SEILFIE 1000"/>
    <n v="6684"/>
    <s v="NUEVO"/>
    <d v="2017-07-11T00:00:00"/>
    <s v="N"/>
    <s v="N"/>
    <s v="N"/>
    <m/>
    <s v="DE"/>
    <n v="4300000.5199999996"/>
    <n v="4300000.5199999996"/>
    <s v="1-6-70-01"/>
    <s v="1-6-70-01"/>
    <n v="692777.86"/>
    <n v="682306.0185844748"/>
    <x v="1789"/>
    <d v="2016-02-05T00:00:00"/>
    <x v="3"/>
  </r>
  <r>
    <n v="224"/>
    <s v="4.1 EQUIPO DE COMUNICACION"/>
    <n v="1778"/>
    <s v="MONITOR DE 15&quot; PARA SEILFIE 1000"/>
    <n v="6685"/>
    <s v="NUEVO"/>
    <d v="2017-07-11T00:00:00"/>
    <s v="N"/>
    <s v="N"/>
    <s v="N"/>
    <m/>
    <s v="DE"/>
    <n v="4300000.5199999996"/>
    <n v="4300000.5199999996"/>
    <s v="1-6-70-01"/>
    <s v="1-6-70-01"/>
    <n v="692777.86"/>
    <n v="682306.0185844748"/>
    <x v="1789"/>
    <d v="2016-02-05T00:00:00"/>
    <x v="3"/>
  </r>
  <r>
    <n v="224"/>
    <s v="4.1 EQUIPO DE COMUNICACION"/>
    <n v="1746"/>
    <s v="MICROFONO DE VOZ 58"/>
    <n v="6686"/>
    <s v="NUEVO"/>
    <m/>
    <s v="NN"/>
    <s v="N"/>
    <s v="SM"/>
    <m/>
    <s v="DE"/>
    <n v="360000.2"/>
    <n v="360000.2"/>
    <s v="1-6-35-04-001"/>
    <s v="3-1-45-06"/>
    <n v="0"/>
    <n v="0"/>
    <x v="1790"/>
    <d v="2016-02-05T00:00:00"/>
    <x v="3"/>
  </r>
  <r>
    <n v="224"/>
    <s v="4.1 EQUIPO DE COMUNICACION"/>
    <n v="1746"/>
    <s v="MICROFONO DE VOZ 58"/>
    <n v="6687"/>
    <s v="NUEVO"/>
    <m/>
    <s v="N"/>
    <s v="N"/>
    <s v="SM"/>
    <m/>
    <s v="DE"/>
    <n v="360000.2"/>
    <n v="360000.2"/>
    <s v="1-6-35-04-001"/>
    <s v="3-1-45-06"/>
    <n v="0"/>
    <n v="0"/>
    <x v="1790"/>
    <d v="2016-02-05T00:00:00"/>
    <x v="3"/>
  </r>
  <r>
    <n v="224"/>
    <s v="4.1 EQUIPO DE COMUNICACION"/>
    <n v="1746"/>
    <s v="MICROFONO DE VOZ 58"/>
    <n v="6688"/>
    <s v="NUEVO"/>
    <m/>
    <s v="N"/>
    <s v="N"/>
    <s v="N"/>
    <m/>
    <s v="DE"/>
    <n v="360000.2"/>
    <n v="360000.2"/>
    <s v="1-6-35-04-001"/>
    <s v="3-1-45-06"/>
    <n v="0"/>
    <n v="0"/>
    <x v="1790"/>
    <d v="2016-02-05T00:00:00"/>
    <x v="3"/>
  </r>
  <r>
    <n v="224"/>
    <s v="4.1 EQUIPO DE COMUNICACION"/>
    <n v="1746"/>
    <s v="MICROFONO DE VOZ 58"/>
    <n v="6689"/>
    <s v="NUEVO"/>
    <m/>
    <s v="N"/>
    <s v="N"/>
    <s v="N"/>
    <m/>
    <s v="DE"/>
    <n v="360000.2"/>
    <n v="360000.2"/>
    <s v="1-6-35-04-001"/>
    <s v="3-1-45-06"/>
    <n v="0"/>
    <n v="0"/>
    <x v="1790"/>
    <d v="2016-02-05T00:00:00"/>
    <x v="3"/>
  </r>
  <r>
    <n v="224"/>
    <s v="4.1 EQUIPO DE COMUNICACION"/>
    <n v="1774"/>
    <s v="SISTEMA LINE ARRAY DE 2 VIAS 900 WTS"/>
    <n v="6690"/>
    <s v="NUEVO"/>
    <d v="2017-07-11T00:00:00"/>
    <s v="N"/>
    <s v="N"/>
    <s v="N"/>
    <m/>
    <s v="DE"/>
    <n v="5889999.7599999998"/>
    <n v="5889999.7599999998"/>
    <s v="1-6-70-01"/>
    <s v="1-6-70-01"/>
    <n v="569366.62"/>
    <n v="934600.41853881278"/>
    <x v="1784"/>
    <d v="2016-02-05T00:00:00"/>
    <x v="3"/>
  </r>
  <r>
    <n v="224"/>
    <s v="4.1 EQUIPO DE COMUNICACION"/>
    <n v="1774"/>
    <s v="SISTEMA LINE ARRAY DE 2 VIAS 900 WTS"/>
    <n v="6691"/>
    <s v="NUEVO"/>
    <d v="2017-07-11T00:00:00"/>
    <s v="N"/>
    <s v="N"/>
    <s v="N"/>
    <m/>
    <s v="DE"/>
    <n v="5889999.7599999998"/>
    <n v="5889999.7599999998"/>
    <s v="1-6-70-01"/>
    <s v="1-6-70-01"/>
    <n v="569366.62"/>
    <n v="934600.41853881278"/>
    <x v="1784"/>
    <d v="2016-02-05T00:00:00"/>
    <x v="3"/>
  </r>
  <r>
    <n v="224"/>
    <s v="4.1 EQUIPO DE COMUNICACION"/>
    <n v="1774"/>
    <s v="SISTEMA LINE ARRAY DE 2 VIAS 900 WTS"/>
    <n v="6692"/>
    <s v="NUEVO"/>
    <d v="2017-07-11T00:00:00"/>
    <s v="N"/>
    <s v="N"/>
    <s v="N"/>
    <m/>
    <s v="DE"/>
    <n v="5889999.7599999998"/>
    <n v="5889999.7599999998"/>
    <s v="1-6-70-01"/>
    <s v="1-6-70-01"/>
    <n v="569366.62"/>
    <n v="934600.41853881278"/>
    <x v="1784"/>
    <d v="2016-02-05T00:00:00"/>
    <x v="3"/>
  </r>
  <r>
    <n v="224"/>
    <s v="4.1 EQUIPO DE COMUNICACION"/>
    <n v="1774"/>
    <s v="SISTEMA LINE ARRAY DE 2 VIAS 900 WTS"/>
    <n v="6693"/>
    <s v="NUEVO"/>
    <d v="2017-07-11T00:00:00"/>
    <s v="N"/>
    <s v="N"/>
    <s v="N"/>
    <m/>
    <s v="DE"/>
    <n v="5889999.7599999998"/>
    <n v="5889999.7599999998"/>
    <s v="1-6-70-01"/>
    <s v="1-6-70-01"/>
    <n v="569366.62"/>
    <n v="934600.41853881278"/>
    <x v="1784"/>
    <d v="2016-02-05T00:00:00"/>
    <x v="3"/>
  </r>
  <r>
    <n v="224"/>
    <s v="4.1 EQUIPO DE COMUNICACION"/>
    <n v="1774"/>
    <s v="SISTEMA LINE ARRAY DE 2 VIAS 900 WTS"/>
    <n v="6694"/>
    <s v="NUEVO"/>
    <d v="2017-07-11T00:00:00"/>
    <s v="N"/>
    <s v="N"/>
    <s v="N"/>
    <m/>
    <s v="DE"/>
    <n v="5889999.7599999998"/>
    <n v="5889999.7599999998"/>
    <s v="1-6-70-01"/>
    <s v="1-6-70-01"/>
    <n v="569366.62"/>
    <n v="934600.41853881278"/>
    <x v="1784"/>
    <d v="2016-02-05T00:00:00"/>
    <x v="3"/>
  </r>
  <r>
    <n v="224"/>
    <s v="4.1 EQUIPO DE COMUNICACION"/>
    <n v="1746"/>
    <s v="MICROFONO DE VOZ 58"/>
    <n v="6696"/>
    <s v="NUEVO"/>
    <m/>
    <s v="SHURE"/>
    <s v="BETA"/>
    <n v="58"/>
    <m/>
    <s v="DE"/>
    <n v="560000.43999999994"/>
    <n v="560000.43999999994"/>
    <s v="1-6-35-04-001"/>
    <s v="3-1-45-06"/>
    <n v="0"/>
    <n v="0"/>
    <x v="1791"/>
    <d v="2016-02-05T00:00:00"/>
    <x v="3"/>
  </r>
  <r>
    <n v="224"/>
    <s v="4.1 EQUIPO DE COMUNICACION"/>
    <n v="1746"/>
    <s v="MICROFONO DE VOZ 58"/>
    <n v="6697"/>
    <s v="NUEVO"/>
    <m/>
    <s v="SHURE"/>
    <s v="BELA"/>
    <n v="58"/>
    <m/>
    <s v="DE"/>
    <n v="560000.43999999994"/>
    <n v="560000.43999999994"/>
    <s v="1-6-35-04-001"/>
    <s v="3-1-45-06"/>
    <n v="0"/>
    <n v="0"/>
    <x v="1791"/>
    <d v="2016-02-05T00:00:00"/>
    <x v="3"/>
  </r>
  <r>
    <n v="224"/>
    <s v="4.1 EQUIPO DE COMUNICACION"/>
    <n v="1746"/>
    <s v="MICROFONO DE VOZ 58"/>
    <n v="6698"/>
    <s v="NUEVO"/>
    <m/>
    <s v="SHURE"/>
    <s v="BETA"/>
    <n v="58"/>
    <m/>
    <s v="DE"/>
    <n v="560000.43999999994"/>
    <n v="560000.43999999994"/>
    <s v="1-6-35-04-001"/>
    <s v="3-1-45-06"/>
    <n v="0"/>
    <n v="0"/>
    <x v="1791"/>
    <d v="2016-02-05T00:00:00"/>
    <x v="3"/>
  </r>
  <r>
    <n v="224"/>
    <s v="4.1 EQUIPO DE COMUNICACION"/>
    <n v="1773"/>
    <s v="MICROFONO KSM 44"/>
    <n v="6699"/>
    <s v="NUEVO"/>
    <m/>
    <s v="SHURE"/>
    <s v="N"/>
    <s v="N"/>
    <m/>
    <s v="DE"/>
    <n v="3100000.24"/>
    <n v="3100000.24"/>
    <s v="1-6-35-04-001"/>
    <s v="1-6-35-04"/>
    <n v="0"/>
    <n v="1180548.0366027399"/>
    <x v="1792"/>
    <d v="2016-02-05T00:00:00"/>
    <x v="3"/>
  </r>
  <r>
    <n v="224"/>
    <s v="4.1 EQUIPO DE COMUNICACION"/>
    <n v="1773"/>
    <s v="MICROFONO KSM 44"/>
    <n v="6700"/>
    <s v="NUEVO"/>
    <m/>
    <s v="SHURE"/>
    <s v="N"/>
    <s v="N"/>
    <m/>
    <s v="DE"/>
    <n v="3100000.24"/>
    <n v="3100000.24"/>
    <s v="1-6-35-04-001"/>
    <s v="1-6-35-04"/>
    <n v="0"/>
    <n v="1180548.0366027399"/>
    <x v="1792"/>
    <d v="2016-02-05T00:00:00"/>
    <x v="3"/>
  </r>
  <r>
    <n v="224"/>
    <s v="4.1 EQUIPO DE COMUNICACION"/>
    <n v="1773"/>
    <s v="MICROFONO KSM 44"/>
    <n v="6701"/>
    <s v="NUEVO"/>
    <m/>
    <s v="SHURE"/>
    <s v="N"/>
    <s v="N"/>
    <m/>
    <s v="DE"/>
    <n v="3100000.24"/>
    <n v="3100000.24"/>
    <s v="1-6-35-04-001"/>
    <s v="1-6-35-04"/>
    <n v="0"/>
    <n v="1180548.0366027399"/>
    <x v="1792"/>
    <d v="2016-02-05T00:00:00"/>
    <x v="3"/>
  </r>
  <r>
    <n v="224"/>
    <s v="4.1 EQUIPO DE COMUNICACION"/>
    <n v="1773"/>
    <s v="MICROFONO KSM 44"/>
    <n v="6702"/>
    <s v="NUEVO"/>
    <m/>
    <s v="SHURE"/>
    <s v="N"/>
    <s v="N"/>
    <m/>
    <s v="DE"/>
    <n v="3100000.24"/>
    <n v="3100000.24"/>
    <s v="1-6-35-04-001"/>
    <s v="1-6-35-04"/>
    <n v="0"/>
    <n v="1180548.0366027399"/>
    <x v="1792"/>
    <d v="2016-02-05T00:00:00"/>
    <x v="3"/>
  </r>
  <r>
    <n v="224"/>
    <s v="4.1 EQUIPO DE COMUNICACION"/>
    <n v="1769"/>
    <s v="CONSOLA BEHRINGER 32 CANALES"/>
    <n v="6703"/>
    <s v="USADO"/>
    <m/>
    <s v="N"/>
    <s v="N"/>
    <s v="N"/>
    <m/>
    <s v="DE"/>
    <n v="16500001.300000001"/>
    <n v="16500001.300000001"/>
    <s v="1-6-70-01"/>
    <s v="1-6-70-01"/>
    <n v="1595000.13"/>
    <n v="2618150.8912100461"/>
    <x v="1793"/>
    <d v="2016-02-05T00:00:00"/>
    <x v="3"/>
  </r>
  <r>
    <n v="224"/>
    <s v="4.1 EQUIPO DE COMUNICACION"/>
    <n v="1779"/>
    <s v="BASE PARA MICROFONO KSM 44"/>
    <n v="6704"/>
    <s v="NUEVO"/>
    <m/>
    <s v="N"/>
    <s v="N"/>
    <s v="N"/>
    <m/>
    <s v="DE"/>
    <n v="309999.56"/>
    <n v="309999.56"/>
    <s v="5-1-11-15-003"/>
    <s v="5-1-11-14-004"/>
    <n v="0"/>
    <n v="0"/>
    <x v="1794"/>
    <d v="2016-02-05T00:00:00"/>
    <x v="3"/>
  </r>
  <r>
    <n v="224"/>
    <s v="4.1 EQUIPO DE COMUNICACION"/>
    <n v="1779"/>
    <s v="BASE PARA MICROFONO KSM 44"/>
    <n v="6705"/>
    <s v="NUEVO"/>
    <m/>
    <s v="N"/>
    <s v="N"/>
    <s v="N"/>
    <m/>
    <s v="DE"/>
    <n v="309999.56"/>
    <n v="309999.56"/>
    <s v="5-1-11-15-003"/>
    <s v="5-1-11-14-004"/>
    <n v="0"/>
    <n v="0"/>
    <x v="1794"/>
    <d v="2016-02-05T00:00:00"/>
    <x v="3"/>
  </r>
  <r>
    <n v="224"/>
    <s v="4.1 EQUIPO DE COMUNICACION"/>
    <n v="1779"/>
    <s v="BASE PARA MICROFONO KSM 44"/>
    <n v="6706"/>
    <s v="NUEVO"/>
    <m/>
    <s v="N"/>
    <s v="N"/>
    <s v="N"/>
    <m/>
    <s v="DE"/>
    <n v="309999.56"/>
    <n v="309999.56"/>
    <s v="5-1-11-15-003"/>
    <s v="5-1-11-14-004"/>
    <n v="0"/>
    <n v="0"/>
    <x v="1794"/>
    <d v="2016-02-05T00:00:00"/>
    <x v="3"/>
  </r>
  <r>
    <n v="224"/>
    <s v="4.1 EQUIPO DE COMUNICACION"/>
    <n v="1779"/>
    <s v="BASE PARA MICROFONO KSM 44"/>
    <n v="6707"/>
    <s v="NUEVO"/>
    <m/>
    <s v="N"/>
    <s v="N"/>
    <s v="N"/>
    <m/>
    <s v="DE"/>
    <n v="309999.56"/>
    <n v="309999.56"/>
    <s v="5-1-11-15-003"/>
    <s v="5-1-11-14-004"/>
    <n v="0"/>
    <n v="0"/>
    <x v="1794"/>
    <d v="2016-02-05T00:00:00"/>
    <x v="3"/>
  </r>
  <r>
    <n v="224"/>
    <s v="4.1 EQUIPO DE COMUNICACION"/>
    <n v="1623"/>
    <s v="MICROFONO"/>
    <n v="6708"/>
    <s v="NUEVO"/>
    <m/>
    <s v="SHURE"/>
    <s v="PGX 14"/>
    <s v="SHURE"/>
    <s v="30C1649164"/>
    <s v="DE"/>
    <n v="1140085"/>
    <n v="1140085"/>
    <s v="1-6-35-04-001"/>
    <s v="3-1-45-06"/>
    <n v="0"/>
    <n v="0"/>
    <x v="1795"/>
    <d v="2016-03-03T00:00:00"/>
    <x v="3"/>
  </r>
  <r>
    <n v="243"/>
    <s v="1.4.2. PERCUSION"/>
    <n v="1630"/>
    <s v="TIMBAL"/>
    <n v="6709"/>
    <s v="BUENO"/>
    <m/>
    <s v="ADAMS"/>
    <s v="*"/>
    <s v="SINFËNICOS"/>
    <m/>
    <s v="DE"/>
    <n v="53004600"/>
    <n v="53004600"/>
    <s v="1-6-55-05"/>
    <s v="1-6-55-05"/>
    <n v="5605417.9400000004"/>
    <n v="18646001.753424656"/>
    <x v="1796"/>
    <d v="2016-03-29T00:00:00"/>
    <x v="2"/>
  </r>
  <r>
    <n v="243"/>
    <s v="1.4.2. PERCUSION"/>
    <n v="1611"/>
    <s v="BOMBO"/>
    <n v="6710"/>
    <s v="BUENO"/>
    <m/>
    <s v="ADAMS"/>
    <s v="36X18"/>
    <s v="MADERA"/>
    <m/>
    <s v="DE"/>
    <n v="6279054"/>
    <n v="6279054"/>
    <s v="1-6-55-05"/>
    <s v="1-6-55-05"/>
    <n v="664031.44999999995"/>
    <n v="2208850.7769863014"/>
    <x v="1797"/>
    <d v="2016-03-29T00:00:00"/>
    <x v="2"/>
  </r>
  <r>
    <n v="243"/>
    <s v="1.4.2. PERCUSION"/>
    <n v="1607"/>
    <s v="PLATILLO"/>
    <n v="6711"/>
    <s v="BUENO"/>
    <m/>
    <s v="SABIAN"/>
    <s v="20&quot;"/>
    <s v="SINFONICOS PROFESIONAL"/>
    <m/>
    <s v="DE"/>
    <n v="1736460"/>
    <n v="1736460"/>
    <s v="1-6-55-05"/>
    <s v="1-6-55-05"/>
    <n v="183636.59"/>
    <n v="610853.3260273973"/>
    <x v="1798"/>
    <d v="2016-03-29T00:00:00"/>
    <x v="2"/>
  </r>
  <r>
    <n v="243"/>
    <s v="1.4.2. PERCUSION"/>
    <n v="1620"/>
    <s v="REDOBLANTE"/>
    <n v="6712"/>
    <s v="BUENO"/>
    <m/>
    <s v="ADAMS VOGE"/>
    <s v="CON BASE DE CONCIERTO"/>
    <s v="*"/>
    <m/>
    <s v="DE"/>
    <n v="1134540"/>
    <n v="1134540"/>
    <s v="1-6-55-05"/>
    <s v="3-1-45-06"/>
    <n v="119981.51"/>
    <n v="0"/>
    <x v="1799"/>
    <d v="2016-03-29T00:00:00"/>
    <x v="2"/>
  </r>
  <r>
    <n v="243"/>
    <s v="1.4.2. PERCUSION"/>
    <n v="1665"/>
    <s v="GONG ADAMS 42&quot; CON STAND (TAM TAM)"/>
    <n v="6713"/>
    <s v="BUENO"/>
    <m/>
    <s v="ADAMS"/>
    <s v="42&quot;"/>
    <s v="PROFESIONAL"/>
    <s v="CON STAND Y GOLPEADO"/>
    <s v="DE"/>
    <n v="7236900"/>
    <n v="7236900"/>
    <s v="1-6-55-05"/>
    <s v="1-6-55-05"/>
    <n v="765326.93"/>
    <n v="2545802.6301369863"/>
    <x v="1800"/>
    <d v="2016-03-29T00:00:00"/>
    <x v="2"/>
  </r>
  <r>
    <n v="243"/>
    <s v="1.4.2. PERCUSION"/>
    <n v="1638"/>
    <s v="TRIANGULO"/>
    <n v="6714"/>
    <s v="BUENO"/>
    <m/>
    <s v="BACK SWAMP"/>
    <s v="PROFESIONAL"/>
    <s v="*"/>
    <m/>
    <s v="DE"/>
    <n v="142560"/>
    <n v="142560"/>
    <s v="1-6-55-05"/>
    <s v="3-1-45-06"/>
    <n v="15076.21"/>
    <n v="0"/>
    <x v="1801"/>
    <d v="2016-03-29T00:00:00"/>
    <x v="2"/>
  </r>
  <r>
    <n v="243"/>
    <s v="1.4.2. PERCUSION"/>
    <n v="1637"/>
    <s v="PANDERETA"/>
    <n v="6715"/>
    <s v="BUENO"/>
    <m/>
    <s v="BLACK SWAMP"/>
    <s v="TC2"/>
    <s v="SoundArt"/>
    <m/>
    <s v="DE"/>
    <n v="405900"/>
    <n v="405900"/>
    <s v="1-6-55-05"/>
    <s v="3-1-45-06"/>
    <n v="42925.36"/>
    <n v="0"/>
    <x v="1802"/>
    <d v="2016-03-29T00:00:00"/>
    <x v="2"/>
  </r>
  <r>
    <n v="243"/>
    <s v="1.4.2. PERCUSION"/>
    <n v="1646"/>
    <s v="XILOFONO"/>
    <n v="6716"/>
    <s v="BUENO"/>
    <m/>
    <s v="ADAMS"/>
    <s v="3.5 OCTAVAS - BASE CON RUEDAS"/>
    <s v="MADERA PALO DE ROSA"/>
    <m/>
    <s v="DE"/>
    <n v="6811200"/>
    <n v="6811200"/>
    <s v="1-6-55-05"/>
    <s v="1-6-55-05"/>
    <n v="720307.71"/>
    <n v="2396049.5342465751"/>
    <x v="1803"/>
    <d v="2016-03-29T00:00:00"/>
    <x v="2"/>
  </r>
  <r>
    <n v="243"/>
    <s v="1.4.2. PERCUSION"/>
    <n v="1644"/>
    <s v="VIBRAFONO"/>
    <n v="6717"/>
    <s v="BUENO"/>
    <m/>
    <s v="ADAMS"/>
    <s v="MADE HOLLAND"/>
    <s v="SOLISTA PROFESIONAL 3.1 OCTAVA"/>
    <m/>
    <s v="DE"/>
    <n v="22126500.010000002"/>
    <n v="22126500.010000002"/>
    <s v="1-6-55-05"/>
    <s v="1-6-55-05"/>
    <n v="2339953.23"/>
    <n v="7783678.3596821921"/>
    <x v="1804"/>
    <d v="2016-03-29T00:00:00"/>
    <x v="2"/>
  </r>
  <r>
    <n v="243"/>
    <s v="1.4.2. PERCUSION"/>
    <n v="1625"/>
    <s v="PIANO"/>
    <n v="6718"/>
    <s v="BUENO"/>
    <m/>
    <s v="KORG"/>
    <s v="TECLA PESADA 7 OCTAVAS"/>
    <s v="Base Remov. de Segur. en acer"/>
    <s v="salidas estereo"/>
    <s v="DE"/>
    <n v="2310659.98"/>
    <n v="2310659.98"/>
    <s v="1-6-55-05"/>
    <s v="1-6-55-05"/>
    <n v="244360.21"/>
    <n v="812845.86693698622"/>
    <x v="1805"/>
    <d v="2016-03-29T00:00:00"/>
    <x v="2"/>
  </r>
  <r>
    <n v="246"/>
    <s v="1.4.4. EQUIPO DE MUSICA"/>
    <n v="1709"/>
    <s v="STAND"/>
    <n v="6719"/>
    <s v="NUEVO"/>
    <d v="2016-04-07T00:00:00"/>
    <s v="*"/>
    <s v="PARA CLARINETE BAJO"/>
    <s v="PARA CLARINETE BAJO"/>
    <m/>
    <s v="DE"/>
    <n v="666072"/>
    <n v="666072"/>
    <s v="1-6-55-05"/>
    <s v="3-1-45-06"/>
    <n v="77130.58"/>
    <n v="0"/>
    <x v="1806"/>
    <d v="2016-03-29T00:00:00"/>
    <x v="1"/>
  </r>
  <r>
    <n v="241"/>
    <s v="9.1 ELEMENTOS MUSICALES"/>
    <n v="1622"/>
    <s v="PARTITURAS"/>
    <n v="6720"/>
    <s v="NUEVO"/>
    <m/>
    <s v="SONES DEL RIO"/>
    <s v="EJEMPLAR IMPRESO"/>
    <s v="ARREGLO CORAL-ORQUESTAL"/>
    <m/>
    <s v="DE"/>
    <n v="4000000"/>
    <n v="4000000"/>
    <s v="1-9-60-90-003"/>
    <s v="1-6-81-06"/>
    <n v="0"/>
    <n v="634520.54794520547"/>
    <x v="1807"/>
    <d v="2016-05-31T00:00:00"/>
    <x v="0"/>
  </r>
  <r>
    <n v="241"/>
    <s v="9.1 ELEMENTOS MUSICALES"/>
    <n v="1622"/>
    <s v="PARTITURAS"/>
    <n v="6721"/>
    <s v="NUEVO"/>
    <m/>
    <s v="METEORITE"/>
    <s v="CONCURSO"/>
    <s v="RESOLUC 494-2015"/>
    <s v="CS0010"/>
    <s v="DE"/>
    <n v="20000000"/>
    <n v="20000000"/>
    <s v="1-9-60-90-003"/>
    <s v="1-6-81-06"/>
    <n v="0"/>
    <n v="3238356.1643835614"/>
    <x v="1808"/>
    <d v="2016-05-19T00:00:00"/>
    <x v="0"/>
  </r>
  <r>
    <n v="237"/>
    <s v="4.3 LICENCIAS"/>
    <n v="1421"/>
    <s v="LICENCIAS DE SOFTWARE"/>
    <n v="6722"/>
    <s v="NUEVO"/>
    <m/>
    <s v="Mac Home"/>
    <s v="Business2016"/>
    <s v="Oficce"/>
    <n v="885370936476"/>
    <s v="DE"/>
    <n v="990900"/>
    <n v="990900"/>
    <s v="1-9-70-07"/>
    <s v="1-9-70-07"/>
    <n v="0"/>
    <n v="249218.1369863014"/>
    <x v="1809"/>
    <d v="2016-09-28T00:00:00"/>
    <x v="5"/>
  </r>
  <r>
    <n v="237"/>
    <s v="4.3 LICENCIAS"/>
    <n v="1421"/>
    <s v="LICENCIAS DE SOFTWARE"/>
    <n v="6723"/>
    <s v="NUEVO"/>
    <m/>
    <s v="Mac Home"/>
    <s v="Business2016"/>
    <s v="Oficce"/>
    <n v="885370936476"/>
    <s v="DE"/>
    <n v="990900"/>
    <n v="990900"/>
    <s v="1-9-70-07"/>
    <s v="1-9-70-07"/>
    <n v="0"/>
    <n v="249218.1369863014"/>
    <x v="1809"/>
    <d v="2016-09-28T00:00:00"/>
    <x v="5"/>
  </r>
  <r>
    <n v="225"/>
    <s v="4.2 EQUIPO DE COMPUTACION"/>
    <n v="1204"/>
    <s v="COMPUTADOR (Monitor, teclado,mouse)"/>
    <n v="6724"/>
    <s v="NUEVO"/>
    <d v="2016-10-03T00:00:00"/>
    <s v="IMac"/>
    <s v="21.5&quot;"/>
    <s v="1.6DCMK412E/a"/>
    <n v="888462476959"/>
    <s v="DE"/>
    <n v="3824597"/>
    <n v="3824597"/>
    <s v="1-6-70-02-001"/>
    <s v="1-6-70-02"/>
    <n v="953529.7"/>
    <n v="400796.80890410958"/>
    <x v="1810"/>
    <d v="2016-09-28T00:00:00"/>
    <x v="3"/>
  </r>
  <r>
    <n v="225"/>
    <s v="4.2 EQUIPO DE COMPUTACION"/>
    <n v="1712"/>
    <s v="COMPUTADOR PORTATIL"/>
    <n v="6725"/>
    <s v="NUEVO"/>
    <d v="2016-10-03T00:00:00"/>
    <s v="MacBook"/>
    <s v="Proretina"/>
    <s v="13&quot; MF839"/>
    <n v="885909937110"/>
    <s v="DE"/>
    <n v="3799020"/>
    <n v="3799020"/>
    <s v="1-6-70-02-001"/>
    <s v="1-6-70-02"/>
    <n v="947152.92"/>
    <n v="398116.47945205483"/>
    <x v="1811"/>
    <d v="2016-09-28T00:00:00"/>
    <x v="4"/>
  </r>
  <r>
    <n v="224"/>
    <s v="4.1 EQUIPO DE COMUNICACION"/>
    <n v="1780"/>
    <s v="CLICK SHARE SISTEMA DE PRESENTACION INHALAMBRICO PARA REUNIONES"/>
    <n v="6726"/>
    <s v="NUEVO"/>
    <d v="2016-10-04T00:00:00"/>
    <s v="BARCO"/>
    <s v="INHALAMBRICO"/>
    <n v="729507809434"/>
    <m/>
    <s v="DE"/>
    <n v="10550754"/>
    <n v="10550754"/>
    <s v="1-6-70-01"/>
    <s v="1-6-70-01"/>
    <n v="4435224.4000000004"/>
    <n v="1091208.1191780821"/>
    <x v="1812"/>
    <d v="2016-10-04T00:00:00"/>
    <x v="3"/>
  </r>
  <r>
    <n v="224"/>
    <s v="4.1 EQUIPO DE COMUNICACION"/>
    <n v="1781"/>
    <s v="BUTTON CLICK SHARE INDIVIDUAL"/>
    <n v="6727"/>
    <s v="NUEVO"/>
    <d v="2016-10-04T00:00:00"/>
    <s v="BARCO"/>
    <s v="CSM-1"/>
    <s v="CLICK SHARE"/>
    <m/>
    <s v="DE"/>
    <n v="1425000"/>
    <n v="1425000"/>
    <s v="1-6-70-01"/>
    <s v="3-1-45-06"/>
    <n v="599027.77"/>
    <n v="0"/>
    <x v="1813"/>
    <d v="2016-10-04T00:00:00"/>
    <x v="3"/>
  </r>
  <r>
    <n v="220"/>
    <s v="1.7 EQUIPOS DE CENTROS DE CONTROL"/>
    <n v="1003"/>
    <s v="UNIDAD DE AIRE ACONDICIONADO"/>
    <n v="6728"/>
    <s v="NUEVO"/>
    <d v="2016-11-15T00:00:00"/>
    <s v="GE"/>
    <s v="MG/12CAB2"/>
    <s v="MINI SPLIT 12000 BTU"/>
    <n v="16093019347"/>
    <s v="DE"/>
    <n v="1947767"/>
    <n v="1947767"/>
    <s v="1-6-55-11"/>
    <s v="1-6-55-11"/>
    <n v="146571.68"/>
    <n v="184548.69977168948"/>
    <x v="1814"/>
    <d v="2016-11-11T00:00:00"/>
    <x v="1"/>
  </r>
  <r>
    <n v="244"/>
    <s v="1.4.3. VIENTO"/>
    <n v="1782"/>
    <s v="SORDINA EN MADERA"/>
    <n v="6729"/>
    <s v="NUEVO"/>
    <m/>
    <s v="Denis Wick"/>
    <s v="*"/>
    <s v="*"/>
    <m/>
    <s v="DE"/>
    <n v="741312.2"/>
    <n v="741312.2"/>
    <s v="1-6-55-05"/>
    <s v="3-1-45-06"/>
    <n v="277992.13"/>
    <n v="0"/>
    <x v="1815"/>
    <d v="2016-11-22T00:00:00"/>
    <x v="2"/>
  </r>
  <r>
    <n v="244"/>
    <s v="1.4.3. VIENTO"/>
    <n v="1782"/>
    <s v="SORDINA EN MADERA"/>
    <n v="6730"/>
    <s v="NUEVO"/>
    <m/>
    <s v="Denis Wick"/>
    <s v="*"/>
    <s v="*"/>
    <m/>
    <s v="DE"/>
    <n v="741313.08"/>
    <n v="741313.08"/>
    <s v="1-6-55-05"/>
    <s v="3-1-45-06"/>
    <n v="277992.40000000002"/>
    <n v="0"/>
    <x v="1816"/>
    <d v="2016-11-22T00:00:00"/>
    <x v="2"/>
  </r>
  <r>
    <n v="244"/>
    <s v="1.4.3. VIENTO"/>
    <n v="1782"/>
    <s v="SORDINA EN MADERA"/>
    <n v="6731"/>
    <s v="NUEVO"/>
    <m/>
    <s v="Denis Wick"/>
    <s v="*"/>
    <s v="*"/>
    <m/>
    <s v="DE"/>
    <n v="741313.08"/>
    <n v="741313.08"/>
    <s v="1-6-55-05"/>
    <s v="3-1-45-06"/>
    <n v="277992.40000000002"/>
    <n v="0"/>
    <x v="1816"/>
    <d v="2016-11-22T00:00:00"/>
    <x v="2"/>
  </r>
  <r>
    <n v="244"/>
    <s v="1.4.3. VIENTO"/>
    <n v="1782"/>
    <s v="SORDINA EN MADERA"/>
    <n v="6732"/>
    <s v="NUEVO"/>
    <m/>
    <s v="Denis Wick"/>
    <s v="*"/>
    <s v="*"/>
    <m/>
    <s v="DE"/>
    <n v="741313.08"/>
    <n v="741313.08"/>
    <s v="1-6-55-05"/>
    <s v="3-1-45-06"/>
    <n v="277992.40000000002"/>
    <n v="0"/>
    <x v="1816"/>
    <d v="2016-11-22T00:00:00"/>
    <x v="2"/>
  </r>
  <r>
    <n v="244"/>
    <s v="1.4.3. VIENTO"/>
    <n v="1782"/>
    <s v="SORDINA EN MADERA"/>
    <n v="6733"/>
    <s v="NUEVO"/>
    <m/>
    <s v="Denis Wick"/>
    <s v="*"/>
    <s v="*"/>
    <m/>
    <s v="DE"/>
    <n v="741313.08"/>
    <n v="741313.08"/>
    <s v="1-6-55-05"/>
    <s v="3-1-45-06"/>
    <n v="277992.40000000002"/>
    <n v="0"/>
    <x v="1816"/>
    <d v="2016-11-22T00:00:00"/>
    <x v="2"/>
  </r>
  <r>
    <n v="244"/>
    <s v="1.4.3. VIENTO"/>
    <n v="1782"/>
    <s v="SORDINA EN MADERA"/>
    <n v="6734"/>
    <s v="NUEVO"/>
    <m/>
    <s v="Denis Wick"/>
    <s v="*"/>
    <s v="*"/>
    <m/>
    <s v="DE"/>
    <n v="741313.08"/>
    <n v="741313.08"/>
    <s v="1-6-55-05"/>
    <s v="3-1-45-06"/>
    <n v="277992.40000000002"/>
    <n v="0"/>
    <x v="1816"/>
    <d v="2016-11-22T00:00:00"/>
    <x v="2"/>
  </r>
  <r>
    <n v="244"/>
    <s v="1.4.3. VIENTO"/>
    <n v="1782"/>
    <s v="SORDINA EN MADERA"/>
    <n v="6735"/>
    <s v="NUEVO"/>
    <m/>
    <s v="Denis Wick"/>
    <s v="*"/>
    <s v="*"/>
    <m/>
    <s v="DE"/>
    <n v="741313.08"/>
    <n v="741313.08"/>
    <s v="1-6-55-05"/>
    <s v="3-1-45-06"/>
    <n v="277992.40000000002"/>
    <n v="0"/>
    <x v="1816"/>
    <d v="2016-11-22T00:00:00"/>
    <x v="2"/>
  </r>
  <r>
    <n v="244"/>
    <s v="1.4.3. VIENTO"/>
    <n v="1782"/>
    <s v="SORDINA EN MADERA"/>
    <n v="6736"/>
    <s v="NUEVO"/>
    <m/>
    <s v="Denis Wick"/>
    <s v="*"/>
    <s v="*"/>
    <m/>
    <s v="DE"/>
    <n v="741313.08"/>
    <n v="741313.08"/>
    <s v="1-6-55-05"/>
    <s v="3-1-45-06"/>
    <n v="277992.40000000002"/>
    <n v="0"/>
    <x v="1816"/>
    <d v="2016-11-22T00:00:00"/>
    <x v="2"/>
  </r>
  <r>
    <n v="244"/>
    <s v="1.4.3. VIENTO"/>
    <n v="1782"/>
    <s v="SORDINA EN MADERA"/>
    <n v="6737"/>
    <s v="NUEVO"/>
    <m/>
    <s v="Denis Wick"/>
    <s v="*"/>
    <s v="*"/>
    <m/>
    <s v="DE"/>
    <n v="741313.08"/>
    <n v="741313.08"/>
    <s v="1-6-55-05"/>
    <s v="3-1-45-06"/>
    <n v="277992.40000000002"/>
    <n v="0"/>
    <x v="1816"/>
    <d v="2016-11-22T00:00:00"/>
    <x v="2"/>
  </r>
  <r>
    <n v="244"/>
    <s v="1.4.3. VIENTO"/>
    <n v="1782"/>
    <s v="SORDINA EN MADERA"/>
    <n v="6738"/>
    <s v="NUEVO"/>
    <m/>
    <s v="Denis Wick"/>
    <s v="*"/>
    <s v="*"/>
    <m/>
    <s v="DE"/>
    <n v="741313.08"/>
    <n v="741313.08"/>
    <s v="1-6-55-05"/>
    <s v="3-1-45-06"/>
    <n v="277992.40000000002"/>
    <n v="0"/>
    <x v="1816"/>
    <d v="2016-11-22T00:00:00"/>
    <x v="2"/>
  </r>
  <r>
    <n v="244"/>
    <s v="1.4.3. VIENTO"/>
    <n v="1782"/>
    <s v="SORDINA EN MADERA"/>
    <n v="6739"/>
    <s v="NUEVO"/>
    <m/>
    <s v="Denis Wick"/>
    <s v="*"/>
    <s v="*"/>
    <m/>
    <s v="DE"/>
    <n v="741313.08"/>
    <n v="741313.08"/>
    <s v="1-6-55-05"/>
    <s v="3-1-45-06"/>
    <n v="277992.40000000002"/>
    <n v="0"/>
    <x v="1816"/>
    <d v="2016-11-22T00:00:00"/>
    <x v="2"/>
  </r>
  <r>
    <n v="244"/>
    <s v="1.4.3. VIENTO"/>
    <n v="1782"/>
    <s v="SORDINA EN MADERA"/>
    <n v="6740"/>
    <s v="NUEVO"/>
    <m/>
    <s v="Denis Wick"/>
    <s v="*"/>
    <s v="*"/>
    <m/>
    <s v="DE"/>
    <n v="741313.08"/>
    <n v="741313.08"/>
    <s v="1-6-55-05"/>
    <s v="3-1-45-06"/>
    <n v="277992.40000000002"/>
    <n v="0"/>
    <x v="1816"/>
    <d v="2016-11-22T00:00:00"/>
    <x v="2"/>
  </r>
  <r>
    <n v="243"/>
    <s v="1.4.2. PERCUSION"/>
    <n v="1638"/>
    <s v="TRIANGULO"/>
    <n v="6741"/>
    <s v="NUEVO"/>
    <m/>
    <s v="Alan Able"/>
    <s v="*"/>
    <s v="06&quot;"/>
    <m/>
    <s v="DE"/>
    <n v="400000"/>
    <n v="400000"/>
    <s v="1-6-35-01-005"/>
    <s v="3-1-45-06"/>
    <n v="0"/>
    <n v="0"/>
    <x v="1817"/>
    <d v="2016-11-23T00:00:00"/>
    <x v="2"/>
  </r>
  <r>
    <n v="243"/>
    <s v="1.4.2. PERCUSION"/>
    <n v="1638"/>
    <s v="TRIANGULO"/>
    <n v="6742"/>
    <s v="NUEVO"/>
    <m/>
    <s v="Alan Able"/>
    <s v="*"/>
    <s v="06&quot;"/>
    <m/>
    <s v="DE"/>
    <n v="400000"/>
    <n v="400000"/>
    <s v="1-6-35-01-005"/>
    <s v="3-1-45-06"/>
    <n v="0"/>
    <n v="0"/>
    <x v="1817"/>
    <d v="2016-11-23T00:00:00"/>
    <x v="2"/>
  </r>
  <r>
    <n v="241"/>
    <s v="9.1 ELEMENTOS MUSICALES"/>
    <n v="1622"/>
    <s v="PARTITURAS"/>
    <n v="6744"/>
    <s v="NUEVO"/>
    <m/>
    <s v="CUMBIA EN EL PORTAL"/>
    <s v="ARREGLO"/>
    <s v="ARREGLO"/>
    <s v="N/A"/>
    <s v="DE"/>
    <n v="300000"/>
    <n v="300000"/>
    <s v="1-9-60-90-003"/>
    <s v="3-1-45-12"/>
    <n v="0"/>
    <n v="0"/>
    <x v="958"/>
    <d v="2016-12-01T00:00:00"/>
    <x v="0"/>
  </r>
  <r>
    <n v="241"/>
    <s v="9.1 ELEMENTOS MUSICALES"/>
    <n v="1622"/>
    <s v="PARTITURAS"/>
    <n v="6745"/>
    <s v="NUEVO"/>
    <m/>
    <s v="La Estrella de Mar"/>
    <s v="ARREGLO"/>
    <s v="ARREGLO"/>
    <s v="N/A"/>
    <s v="DE"/>
    <n v="300000"/>
    <n v="300000"/>
    <s v="1-9-60-90-003"/>
    <s v="3-1-45-12"/>
    <n v="0"/>
    <n v="0"/>
    <x v="958"/>
    <d v="2016-12-01T00:00:00"/>
    <x v="0"/>
  </r>
  <r>
    <n v="241"/>
    <s v="9.1 ELEMENTOS MUSICALES"/>
    <n v="1622"/>
    <s v="PARTITURAS"/>
    <n v="6746"/>
    <s v="NUEVO"/>
    <m/>
    <s v="PEDACITO DE LUNA"/>
    <s v="ARREGLO"/>
    <s v="ARREGLO"/>
    <m/>
    <s v="DE"/>
    <n v="300000"/>
    <n v="300000"/>
    <s v="1-9-60-90-003"/>
    <s v="3-1-45-12"/>
    <n v="0"/>
    <n v="0"/>
    <x v="958"/>
    <d v="2016-12-01T00:00:00"/>
    <x v="0"/>
  </r>
  <r>
    <n v="241"/>
    <s v="9.1 ELEMENTOS MUSICALES"/>
    <n v="1622"/>
    <s v="PARTITURAS"/>
    <n v="6747"/>
    <s v="NUEVO"/>
    <m/>
    <s v="EL NEGRITO DE JOSE ASUNCION"/>
    <s v="ARREGLO"/>
    <s v="ARREGLO"/>
    <s v="N/A"/>
    <s v="DE"/>
    <n v="300000"/>
    <n v="300000"/>
    <s v="1-9-60-90-003"/>
    <s v="3-1-45-12"/>
    <n v="0"/>
    <n v="0"/>
    <x v="958"/>
    <d v="2016-12-01T00:00:00"/>
    <x v="0"/>
  </r>
  <r>
    <n v="241"/>
    <s v="9.1 ELEMENTOS MUSICALES"/>
    <n v="1622"/>
    <s v="PARTITURAS"/>
    <n v="6748"/>
    <s v="NUEVO"/>
    <m/>
    <s v="VILLANCICO CAMPESION"/>
    <s v="ARREGLO"/>
    <s v="ARREGLO"/>
    <s v="N/A"/>
    <s v="DE"/>
    <n v="300000"/>
    <n v="300000"/>
    <s v="1-9-60-90-003"/>
    <s v="3-1-45-12"/>
    <n v="0"/>
    <n v="0"/>
    <x v="958"/>
    <d v="2016-12-01T00:00:00"/>
    <x v="0"/>
  </r>
  <r>
    <n v="241"/>
    <s v="9.1 ELEMENTOS MUSICALES"/>
    <n v="1622"/>
    <s v="PARTITURAS"/>
    <n v="6749"/>
    <s v="NUEVO"/>
    <m/>
    <s v="NIÐO DIOS TRAVIESO"/>
    <s v="ARREGLO"/>
    <s v="ARREGLO"/>
    <s v="N/A"/>
    <s v="DE"/>
    <n v="300000"/>
    <n v="300000"/>
    <s v="1-9-60-90-003"/>
    <s v="3-1-45-12"/>
    <n v="0"/>
    <n v="0"/>
    <x v="958"/>
    <d v="2016-12-01T00:00:00"/>
    <x v="0"/>
  </r>
  <r>
    <n v="241"/>
    <s v="9.1 ELEMENTOS MUSICALES"/>
    <n v="1622"/>
    <s v="PARTITURAS"/>
    <n v="6750"/>
    <s v="NUEVO"/>
    <m/>
    <s v="S┌BANLO PA'RRIBA"/>
    <s v="ARREGLO"/>
    <s v="ARREGLO"/>
    <m/>
    <s v="DE"/>
    <n v="300000"/>
    <n v="300000"/>
    <s v="1-9-60-90-003"/>
    <s v="3-1-45-12"/>
    <n v="0"/>
    <n v="0"/>
    <x v="958"/>
    <d v="2016-12-01T00:00:00"/>
    <x v="0"/>
  </r>
  <r>
    <n v="241"/>
    <s v="9.1 ELEMENTOS MUSICALES"/>
    <n v="1622"/>
    <s v="PARTITURAS"/>
    <n v="6751"/>
    <s v="NUEVO"/>
    <m/>
    <s v="NAVIDAD FILARMONICA 2"/>
    <s v="Aires de Navidad y"/>
    <s v="Amaneciendo"/>
    <s v="N/A"/>
    <s v="DE"/>
    <n v="3200000"/>
    <n v="3200000"/>
    <s v="1-9-60-90-003"/>
    <s v="1-6-81-06"/>
    <n v="0"/>
    <n v="345424.65753424657"/>
    <x v="1818"/>
    <d v="2016-12-02T00:00:00"/>
    <x v="0"/>
  </r>
  <r>
    <n v="241"/>
    <s v="9.1 ELEMENTOS MUSICALES"/>
    <n v="1622"/>
    <s v="PARTITURAS"/>
    <n v="6752"/>
    <s v="NUEVO"/>
    <m/>
    <s v="NAVIDAD FILARMONICA 3"/>
    <s v="Faltan cinco pa'las doce y"/>
    <s v="Ano nuevo"/>
    <m/>
    <s v="DE"/>
    <n v="3200000"/>
    <n v="3200000"/>
    <s v="1-9-60-90-003"/>
    <s v="1-6-81-06"/>
    <n v="0"/>
    <n v="345424.65753424657"/>
    <x v="1818"/>
    <d v="2016-12-02T00:00:00"/>
    <x v="0"/>
  </r>
  <r>
    <n v="241"/>
    <s v="9.1 ELEMENTOS MUSICALES"/>
    <n v="1622"/>
    <s v="PARTITURAS"/>
    <n v="6753"/>
    <s v="NUEVO"/>
    <m/>
    <s v="AÐO VIEJO"/>
    <s v="ARREGLO"/>
    <s v="ARREGLO"/>
    <m/>
    <s v="DE"/>
    <n v="600000"/>
    <n v="600000"/>
    <s v="1-9-60-90-003"/>
    <s v="3-1-45-12"/>
    <n v="0"/>
    <n v="0"/>
    <x v="896"/>
    <d v="2016-12-07T00:00:00"/>
    <x v="0"/>
  </r>
  <r>
    <n v="241"/>
    <s v="9.1 ELEMENTOS MUSICALES"/>
    <n v="1622"/>
    <s v="PARTITURAS"/>
    <n v="6754"/>
    <s v="NUEVO"/>
    <m/>
    <s v="FIESTA NAV IDELLA"/>
    <s v="POPURRI"/>
    <s v="ARREGLO"/>
    <m/>
    <s v="DE"/>
    <n v="600000"/>
    <n v="600000"/>
    <s v="1-9-60-90-003"/>
    <s v="3-1-45-12"/>
    <n v="0"/>
    <n v="0"/>
    <x v="896"/>
    <d v="2016-12-07T00:00:00"/>
    <x v="0"/>
  </r>
  <r>
    <n v="241"/>
    <s v="9.1 ELEMENTOS MUSICALES"/>
    <n v="1622"/>
    <s v="PARTITURAS"/>
    <n v="6755"/>
    <s v="NUEVO"/>
    <m/>
    <s v="FIESTA NAVIDEÐA"/>
    <s v="POPURRI"/>
    <s v="ARREGLOS"/>
    <m/>
    <s v="DE"/>
    <n v="600000"/>
    <n v="600000"/>
    <s v="1-9-60-90-003"/>
    <s v="3-1-45-12"/>
    <n v="0"/>
    <n v="0"/>
    <x v="896"/>
    <d v="2016-12-07T00:00:00"/>
    <x v="0"/>
  </r>
  <r>
    <n v="241"/>
    <s v="9.1 ELEMENTOS MUSICALES"/>
    <n v="1622"/>
    <s v="PARTITURAS"/>
    <n v="6756"/>
    <s v="NUEVO"/>
    <m/>
    <s v="VALS SANGRE VIENESA"/>
    <s v="ARREGLO"/>
    <s v="EN CD'S"/>
    <m/>
    <s v="DE"/>
    <n v="400000"/>
    <n v="400000"/>
    <s v="1-9-60-90-003"/>
    <s v="3-1-45-12"/>
    <n v="0"/>
    <n v="0"/>
    <x v="1817"/>
    <d v="2016-12-07T00:00:00"/>
    <x v="0"/>
  </r>
  <r>
    <n v="241"/>
    <s v="9.1 ELEMENTOS MUSICALES"/>
    <n v="1622"/>
    <s v="PARTITURAS"/>
    <n v="6757"/>
    <s v="NUEVO"/>
    <m/>
    <s v="VALS EL DANUBIO AZUL"/>
    <s v="ARREGLO"/>
    <s v="PARTITURA"/>
    <m/>
    <s v="DE"/>
    <n v="400000"/>
    <n v="400000"/>
    <s v="1-9-60-90-003"/>
    <s v="3-1-45-12"/>
    <n v="0"/>
    <n v="0"/>
    <x v="1817"/>
    <d v="2016-12-07T00:00:00"/>
    <x v="0"/>
  </r>
  <r>
    <n v="225"/>
    <s v="4.2 EQUIPO DE COMPUTACION"/>
    <n v="1139"/>
    <s v="IMPRESORA"/>
    <n v="6758"/>
    <s v="USADO"/>
    <m/>
    <s v="ZEBRA"/>
    <s v="ZXP"/>
    <s v="SERIES 3 LCD DISPLAY"/>
    <m/>
    <s v="DE"/>
    <n v="9626770"/>
    <n v="9626770"/>
    <s v="1-6-70-02-001"/>
    <s v="1-6-70-02"/>
    <n v="1724906.19"/>
    <n v="885750.75570776267"/>
    <x v="1819"/>
    <d v="2016-11-23T00:00:00"/>
    <x v="3"/>
  </r>
  <r>
    <n v="241"/>
    <s v="9.1 ELEMENTOS MUSICALES"/>
    <n v="1622"/>
    <s v="PARTITURAS"/>
    <n v="6759"/>
    <s v="NUEVO"/>
    <m/>
    <s v="GALERON LLANERO"/>
    <s v="ARREGLO"/>
    <s v="Alejandro Wills"/>
    <m/>
    <s v="DE"/>
    <n v="2800000"/>
    <n v="2800000"/>
    <s v="1-9-60-90-003"/>
    <s v="1-6-81-06"/>
    <n v="0"/>
    <n v="292273.97260273976"/>
    <x v="1820"/>
    <d v="2016-12-15T00:00:00"/>
    <x v="0"/>
  </r>
  <r>
    <n v="241"/>
    <s v="9.1 ELEMENTOS MUSICALES"/>
    <n v="1622"/>
    <s v="PARTITURAS"/>
    <n v="6760"/>
    <s v="NUEVO"/>
    <m/>
    <s v="FANTASIA 6/8"/>
    <s v="ARREGLO"/>
    <s v="Bmabuco JosÚ Revelo"/>
    <m/>
    <s v="DE"/>
    <n v="2800000"/>
    <n v="2800000"/>
    <s v="1-9-60-90-003"/>
    <s v="1-6-81-06"/>
    <n v="0"/>
    <n v="292273.97260273976"/>
    <x v="1820"/>
    <d v="2016-12-15T00:00:00"/>
    <x v="0"/>
  </r>
  <r>
    <n v="241"/>
    <s v="9.1 ELEMENTOS MUSICALES"/>
    <n v="1622"/>
    <s v="PARTITURAS"/>
    <n v="6761"/>
    <s v="NUEVO"/>
    <m/>
    <s v="CARMENTEA"/>
    <s v="ARREGLO"/>
    <s v="JOROPO MIGUEL MART═N"/>
    <m/>
    <s v="DE"/>
    <n v="3500000"/>
    <n v="3500000"/>
    <s v="1-9-60-90-003"/>
    <s v="1-6-81-06"/>
    <n v="0"/>
    <n v="365342.46575342468"/>
    <x v="1821"/>
    <d v="2016-12-15T00:00:00"/>
    <x v="0"/>
  </r>
  <r>
    <n v="241"/>
    <s v="9.1 ELEMENTOS MUSICALES"/>
    <n v="1622"/>
    <s v="PARTITURAS"/>
    <n v="6762"/>
    <s v="NUEVO"/>
    <m/>
    <s v="LA GUANEÐA"/>
    <s v="ARREGLO"/>
    <s v="NICANOR DIAZ"/>
    <m/>
    <s v="DE"/>
    <n v="3500000"/>
    <n v="3500000"/>
    <s v="1-9-60-90-003"/>
    <s v="1-6-81-06"/>
    <n v="0"/>
    <n v="365342.46575342468"/>
    <x v="1821"/>
    <d v="2016-12-15T00:00:00"/>
    <x v="0"/>
  </r>
  <r>
    <n v="241"/>
    <s v="9.1 ELEMENTOS MUSICALES"/>
    <n v="1622"/>
    <s v="PARTITURAS"/>
    <n v="6763"/>
    <s v="NUEVO"/>
    <m/>
    <s v="SAN JUANERO"/>
    <s v="ARREGLO"/>
    <s v="ANSELMO DURAN PLAZAS"/>
    <m/>
    <s v="DE"/>
    <n v="2800000"/>
    <n v="2800000"/>
    <s v="1-9-60-90-003"/>
    <s v="1-6-81-06"/>
    <n v="0"/>
    <n v="292273.97260273976"/>
    <x v="1820"/>
    <d v="2016-12-15T00:00:00"/>
    <x v="0"/>
  </r>
  <r>
    <n v="241"/>
    <s v="9.1 ELEMENTOS MUSICALES"/>
    <n v="1622"/>
    <s v="PARTITURAS"/>
    <n v="6764"/>
    <s v="NUEVO"/>
    <m/>
    <s v="LA POLLERA COLOR┴"/>
    <s v="ARREGLO"/>
    <s v="*"/>
    <m/>
    <s v="DE"/>
    <n v="2800000"/>
    <n v="2800000"/>
    <s v="1-9-60-90-003"/>
    <s v="1-6-81-06"/>
    <n v="0"/>
    <n v="291506.84931506851"/>
    <x v="1822"/>
    <d v="2016-12-16T00:00:00"/>
    <x v="0"/>
  </r>
  <r>
    <n v="241"/>
    <s v="9.1 ELEMENTOS MUSICALES"/>
    <n v="1622"/>
    <s v="PARTITURAS"/>
    <n v="6765"/>
    <s v="NUEVO"/>
    <m/>
    <s v="DANZA NEGRA"/>
    <s v="ARREGLO"/>
    <s v="*"/>
    <m/>
    <s v="DE"/>
    <n v="2800000"/>
    <n v="2800000"/>
    <s v="1-9-60-90-003"/>
    <s v="1-6-81-06"/>
    <n v="0"/>
    <n v="291506.84931506851"/>
    <x v="1822"/>
    <d v="2016-12-16T00:00:00"/>
    <x v="0"/>
  </r>
  <r>
    <n v="241"/>
    <s v="9.1 ELEMENTOS MUSICALES"/>
    <n v="1622"/>
    <s v="PARTITURAS"/>
    <n v="6766"/>
    <s v="NUEVO"/>
    <m/>
    <s v="FIESTA DE NEGRITOS"/>
    <s v="ARREGLO"/>
    <s v="*"/>
    <m/>
    <s v="DE"/>
    <n v="2800000"/>
    <n v="2800000"/>
    <s v="1-9-60-90-003"/>
    <s v="1-6-81-06"/>
    <n v="0"/>
    <n v="291506.84931506851"/>
    <x v="1822"/>
    <d v="2016-12-16T00:00:00"/>
    <x v="0"/>
  </r>
  <r>
    <n v="241"/>
    <s v="9.1 ELEMENTOS MUSICALES"/>
    <n v="1622"/>
    <s v="PARTITURAS"/>
    <n v="6767"/>
    <s v="NUEVO"/>
    <m/>
    <s v="SAPO VIEJO"/>
    <s v="ARREGLO"/>
    <s v="*"/>
    <m/>
    <s v="DE"/>
    <n v="2800000"/>
    <n v="2800000"/>
    <s v="1-9-60-90-003"/>
    <s v="1-6-81-06"/>
    <n v="0"/>
    <n v="291506.84931506851"/>
    <x v="1822"/>
    <d v="2016-12-16T00:00:00"/>
    <x v="0"/>
  </r>
  <r>
    <n v="241"/>
    <s v="9.1 ELEMENTOS MUSICALES"/>
    <n v="1622"/>
    <s v="PARTITURAS"/>
    <n v="6768"/>
    <s v="NUEVO"/>
    <m/>
    <s v="MARIA VARILLA"/>
    <s v="ARREGLO"/>
    <s v="*"/>
    <m/>
    <s v="DE"/>
    <n v="2800000"/>
    <n v="2800000"/>
    <s v="1-9-60-90-003"/>
    <s v="1-6-81-06"/>
    <n v="0"/>
    <n v="291506.84931506851"/>
    <x v="1822"/>
    <d v="2016-12-16T00:00:00"/>
    <x v="0"/>
  </r>
  <r>
    <n v="241"/>
    <s v="9.1 ELEMENTOS MUSICALES"/>
    <n v="1622"/>
    <s v="PARTITURAS"/>
    <n v="6769"/>
    <s v="NUEVO"/>
    <m/>
    <s v="DESDE LEJOS"/>
    <s v="ARREGLO"/>
    <s v="PASILLO BONIFACIO BAUTISTA"/>
    <m/>
    <s v="DE"/>
    <n v="2800000"/>
    <n v="2800000"/>
    <s v="1-9-60-90-003"/>
    <s v="1-6-81-06"/>
    <n v="0"/>
    <n v="291506.84931506851"/>
    <x v="1822"/>
    <d v="2016-12-16T00:00:00"/>
    <x v="0"/>
  </r>
  <r>
    <n v="241"/>
    <s v="9.1 ELEMENTOS MUSICALES"/>
    <n v="1622"/>
    <s v="PARTITURAS"/>
    <n v="6770"/>
    <s v="NUEVO"/>
    <m/>
    <s v="BOCHICA"/>
    <s v="ARREGLO"/>
    <s v="BAMBUCO FRANCISCO CRISTANCHO"/>
    <m/>
    <s v="DE"/>
    <n v="2800000"/>
    <n v="2800000"/>
    <s v="1-9-60-90-003"/>
    <s v="1-6-81-06"/>
    <n v="0"/>
    <n v="291506.84931506851"/>
    <x v="1822"/>
    <d v="2016-12-16T00:00:00"/>
    <x v="0"/>
  </r>
  <r>
    <n v="241"/>
    <s v="9.1 ELEMENTOS MUSICALES"/>
    <n v="1622"/>
    <s v="PARTITURAS"/>
    <n v="6771"/>
    <s v="NUEVO"/>
    <m/>
    <s v="RIO CALI"/>
    <s v="ARREGLO"/>
    <s v="PASILLO"/>
    <s v="DE SEBASTIAN SOLARI"/>
    <s v="DE"/>
    <n v="1500000"/>
    <n v="1500000"/>
    <s v="1-9-60-90-003"/>
    <s v="1-6-81-06"/>
    <n v="0"/>
    <n v="154931.50684931505"/>
    <x v="1823"/>
    <d v="2016-12-19T00:00:00"/>
    <x v="0"/>
  </r>
  <r>
    <n v="241"/>
    <s v="9.1 ELEMENTOS MUSICALES"/>
    <n v="1622"/>
    <s v="PARTITURAS"/>
    <n v="6772"/>
    <s v="NUEVO"/>
    <m/>
    <s v="MELODIA TRISTE"/>
    <s v="ARREGLO"/>
    <s v="Le¾n Cardona GarcÝa"/>
    <m/>
    <s v="DE"/>
    <n v="1681279"/>
    <n v="1681279"/>
    <s v="1-9-60-90-003"/>
    <s v="1-6-81-06"/>
    <n v="0"/>
    <n v="173655.39260273971"/>
    <x v="1824"/>
    <d v="2016-12-19T00:00:00"/>
    <x v="0"/>
  </r>
  <r>
    <n v="241"/>
    <s v="9.1 ELEMENTOS MUSICALES"/>
    <n v="1622"/>
    <s v="PARTITURAS"/>
    <n v="6773"/>
    <s v="NUEVO"/>
    <m/>
    <s v="AY MI LLANURA"/>
    <s v="ARREGLO"/>
    <s v="Arnulfo Brice±o"/>
    <m/>
    <s v="DE"/>
    <n v="1630764"/>
    <n v="1630764"/>
    <s v="1-9-60-90-003"/>
    <s v="1-6-81-06"/>
    <n v="0"/>
    <n v="168437.81589041094"/>
    <x v="1825"/>
    <d v="2016-12-19T00:00:00"/>
    <x v="0"/>
  </r>
  <r>
    <n v="241"/>
    <s v="9.1 ELEMENTOS MUSICALES"/>
    <n v="1622"/>
    <s v="PARTITURAS"/>
    <n v="6774"/>
    <s v="NUEVO"/>
    <m/>
    <s v="MARIA EUGENIA"/>
    <s v="ARREGLO"/>
    <s v="Manuel J Bernal"/>
    <m/>
    <s v="DE"/>
    <n v="1578244"/>
    <n v="1578244"/>
    <s v="1-9-60-90-003"/>
    <s v="1-6-81-06"/>
    <n v="0"/>
    <n v="163013.14739726027"/>
    <x v="1826"/>
    <d v="2016-12-19T00:00:00"/>
    <x v="0"/>
  </r>
  <r>
    <n v="241"/>
    <s v="9.1 ELEMENTOS MUSICALES"/>
    <n v="1622"/>
    <s v="PARTITURAS"/>
    <n v="6775"/>
    <s v="NUEVO"/>
    <m/>
    <s v="CUMBIA DEL CARIBE"/>
    <s v="ARREGLO"/>
    <s v="CUMBIA"/>
    <s v="EDMUNDO ARIAS"/>
    <s v="DE"/>
    <n v="2800000"/>
    <n v="2800000"/>
    <s v="1-9-60-90-003"/>
    <s v="1-6-81-06"/>
    <n v="0"/>
    <n v="289205.47945205483"/>
    <x v="1827"/>
    <d v="2016-12-19T00:00:00"/>
    <x v="0"/>
  </r>
  <r>
    <n v="241"/>
    <s v="9.1 ELEMENTOS MUSICALES"/>
    <n v="1622"/>
    <s v="PARTITURAS"/>
    <n v="6776"/>
    <s v="NUEVO"/>
    <m/>
    <s v="LA PATILLERA"/>
    <s v="ARREGLO"/>
    <s v="VALLENATO"/>
    <s v="RAFAEL ESCALONA"/>
    <s v="DE"/>
    <n v="2800000"/>
    <n v="2800000"/>
    <s v="1-9-60-90-003"/>
    <s v="1-6-81-06"/>
    <n v="0"/>
    <n v="289205.47945205483"/>
    <x v="1827"/>
    <d v="2016-12-19T00:00:00"/>
    <x v="0"/>
  </r>
  <r>
    <n v="241"/>
    <s v="9.1 ELEMENTOS MUSICALES"/>
    <n v="1622"/>
    <s v="PARTITURAS"/>
    <n v="6777"/>
    <s v="NUEVO"/>
    <m/>
    <s v="BAMBUQUISIMO"/>
    <s v="ARREGLO"/>
    <s v="BAMBUCO"/>
    <s v="LEON CARDONA"/>
    <s v="DE"/>
    <n v="2800000"/>
    <n v="2800000"/>
    <s v="1-9-60-90-003"/>
    <s v="1-6-81-06"/>
    <n v="0"/>
    <n v="289205.47945205483"/>
    <x v="1827"/>
    <d v="2016-12-19T00:00:00"/>
    <x v="0"/>
  </r>
  <r>
    <n v="241"/>
    <s v="9.1 ELEMENTOS MUSICALES"/>
    <n v="1622"/>
    <s v="PARTITURAS"/>
    <n v="6778"/>
    <s v="NUEVO"/>
    <m/>
    <s v="PACIFICO AMOROSO"/>
    <s v="ARREGLO"/>
    <s v="AGUABAJO"/>
    <s v="HUGO CANCELARIO GONZ"/>
    <s v="DE"/>
    <n v="2800000"/>
    <n v="2800000"/>
    <s v="1-9-60-90-003"/>
    <s v="1-6-81-06"/>
    <n v="0"/>
    <n v="289205.47945205483"/>
    <x v="1827"/>
    <d v="2016-12-19T00:00:00"/>
    <x v="0"/>
  </r>
  <r>
    <n v="241"/>
    <s v="9.1 ELEMENTOS MUSICALES"/>
    <n v="1622"/>
    <s v="PARTITURAS"/>
    <n v="6779"/>
    <s v="NUEVO"/>
    <m/>
    <s v="DESPASILLO POR FAVOR"/>
    <s v="ARREGLO"/>
    <s v="PASILLO"/>
    <s v="LUCAS SABOY┴"/>
    <s v="DE"/>
    <n v="2800000"/>
    <n v="2800000"/>
    <s v="1-9-60-90-003"/>
    <s v="1-6-81-06"/>
    <n v="0"/>
    <n v="289205.47945205483"/>
    <x v="1827"/>
    <d v="2016-12-19T00:00:00"/>
    <x v="0"/>
  </r>
  <r>
    <n v="241"/>
    <s v="9.1 ELEMENTOS MUSICALES"/>
    <n v="1622"/>
    <s v="PARTITURAS"/>
    <n v="6780"/>
    <s v="NUEVO"/>
    <m/>
    <s v="CALI PACHANGUERA"/>
    <s v="ARREGLO"/>
    <s v="SALSA"/>
    <s v="JAIRO VALERA"/>
    <s v="DE"/>
    <n v="3300000"/>
    <n v="3300000"/>
    <s v="1-9-60-90-003"/>
    <s v="1-6-81-06"/>
    <n v="0"/>
    <n v="340849.31506849313"/>
    <x v="1828"/>
    <d v="2016-12-19T00:00:00"/>
    <x v="0"/>
  </r>
  <r>
    <n v="241"/>
    <s v="9.1 ELEMENTOS MUSICALES"/>
    <n v="1622"/>
    <s v="PARTITURAS"/>
    <n v="6781"/>
    <s v="NUEVO"/>
    <m/>
    <s v="MI BUENAVENTURA"/>
    <s v="ARREGLO"/>
    <s v="CURRULAO"/>
    <s v="PETRONO ALVAREZ"/>
    <s v="DE"/>
    <n v="3300000"/>
    <n v="3300000"/>
    <s v="1-9-60-90-003"/>
    <s v="1-6-81-06"/>
    <n v="0"/>
    <n v="340849.31506849313"/>
    <x v="1828"/>
    <d v="2016-12-19T00:00:00"/>
    <x v="0"/>
  </r>
  <r>
    <n v="241"/>
    <s v="9.1 ELEMENTOS MUSICALES"/>
    <n v="1622"/>
    <s v="PARTITURAS"/>
    <n v="6782"/>
    <s v="NUEVO"/>
    <m/>
    <s v="JAIME MOLINA"/>
    <s v="ARREGLO"/>
    <s v="VALLENATO"/>
    <s v="RAFAEL ESCALONA"/>
    <s v="DE"/>
    <n v="3300000"/>
    <n v="3300000"/>
    <s v="1-9-60-90-003"/>
    <s v="1-6-81-06"/>
    <n v="0"/>
    <n v="340849.31506849313"/>
    <x v="1828"/>
    <d v="2016-12-19T00:00:00"/>
    <x v="0"/>
  </r>
  <r>
    <n v="237"/>
    <s v="4.3 LICENCIAS"/>
    <n v="1421"/>
    <s v="LICENCIAS DE SOFTWARE"/>
    <n v="6783"/>
    <s v="NUEVO"/>
    <m/>
    <s v="FINALE"/>
    <s v="V.25"/>
    <s v="SINGLE USER"/>
    <m/>
    <s v="DE"/>
    <n v="2702075"/>
    <n v="2702075"/>
    <s v="1-9-70-07"/>
    <s v="1-9-70-07"/>
    <n v="0"/>
    <n v="544856.76712328766"/>
    <x v="1829"/>
    <d v="2016-12-28T00:00:00"/>
    <x v="5"/>
  </r>
  <r>
    <n v="237"/>
    <s v="4.3 LICENCIAS"/>
    <n v="1421"/>
    <s v="LICENCIAS DE SOFTWARE"/>
    <n v="6784"/>
    <s v="NUEVO"/>
    <m/>
    <s v="TOAD"/>
    <s v="FOR ORACLE"/>
    <s v="PROFESSIONAL"/>
    <m/>
    <s v="DE"/>
    <n v="6753448"/>
    <n v="6753448"/>
    <s v="1-9-70-07"/>
    <s v="1-9-70-07"/>
    <n v="0"/>
    <n v="1361791.1583561643"/>
    <x v="1830"/>
    <d v="2016-12-28T00:00:00"/>
    <x v="5"/>
  </r>
  <r>
    <n v="224"/>
    <s v="4.1 EQUIPO DE COMUNICACION"/>
    <n v="1783"/>
    <s v="LENTE FOR SONY E MOUNT (Zeiss Batis 18mm f/2.8)"/>
    <n v="6785"/>
    <s v="NUEVO"/>
    <d v="2017-02-08T00:00:00"/>
    <s v="SONY"/>
    <s v="ZEISS BATIS"/>
    <s v="18MM f/2.8"/>
    <m/>
    <s v="DE"/>
    <n v="1414148"/>
    <n v="1414148"/>
    <s v="1-6-70-01"/>
    <s v="3-1-45-06"/>
    <n v="428172.62"/>
    <n v="0"/>
    <x v="1831"/>
    <d v="2016-12-28T00:00:00"/>
    <x v="3"/>
  </r>
  <r>
    <n v="224"/>
    <s v="4.1 EQUIPO DE COMUNICACION"/>
    <n v="1784"/>
    <s v="LENTE 135 MMF/1.8 (Montura tipo E Sony)"/>
    <n v="6786"/>
    <s v="NUEVO"/>
    <d v="2017-02-08T00:00:00"/>
    <s v="SONY"/>
    <s v="ROKINON 135MM F/2.0"/>
    <s v="EDUMC lens for Sony E"/>
    <s v="Mount"/>
    <s v="DE"/>
    <n v="6244961"/>
    <n v="6244961"/>
    <s v="1-6-70-01"/>
    <s v="1-6-70-01"/>
    <n v="1890835.42"/>
    <n v="524690.78721461189"/>
    <x v="1832"/>
    <d v="2016-12-28T00:00:00"/>
    <x v="3"/>
  </r>
  <r>
    <n v="224"/>
    <s v="4.1 EQUIPO DE COMUNICACION"/>
    <n v="1785"/>
    <s v="SOPORTE DE HOMBRO PARA CAMARA"/>
    <n v="6787"/>
    <s v="NUEVO"/>
    <d v="2017-02-08T00:00:00"/>
    <s v="n/a"/>
    <s v="Redrock"/>
    <s v="para camara"/>
    <s v="NEX Fs100"/>
    <s v="DE"/>
    <n v="2157291"/>
    <n v="2157291"/>
    <s v="1-6-70-01"/>
    <s v="1-6-70-01"/>
    <n v="653179.77"/>
    <n v="181251.84657534247"/>
    <x v="1833"/>
    <d v="2016-12-28T00:00:00"/>
    <x v="3"/>
  </r>
  <r>
    <n v="224"/>
    <s v="4.1 EQUIPO DE COMUNICACION"/>
    <n v="1786"/>
    <s v="SISTEMA MICROFONO INALAMBRICO SOLAPA"/>
    <n v="6788"/>
    <s v="NUEVO"/>
    <d v="2017-02-08T00:00:00"/>
    <s v="MICROFONO"/>
    <s v="INAL┴MBRICO"/>
    <s v="DE SOLAPA"/>
    <m/>
    <s v="DE"/>
    <n v="1969583"/>
    <n v="1969583"/>
    <s v="1-6-70-01"/>
    <s v="1-6-70-01"/>
    <n v="624082.98"/>
    <n v="165480.94611872145"/>
    <x v="1834"/>
    <d v="2016-12-28T00:00:00"/>
    <x v="3"/>
  </r>
  <r>
    <n v="241"/>
    <s v="9.1 ELEMENTOS MUSICALES"/>
    <n v="1622"/>
    <s v="PARTITURAS"/>
    <n v="6790"/>
    <s v="NUEVO"/>
    <m/>
    <s v="ANCESTRO"/>
    <s v="ARREGLO"/>
    <s v="BAMBUCO"/>
    <m/>
    <s v="DE"/>
    <n v="2800000"/>
    <n v="2800000"/>
    <s v="1-9-60-90-003"/>
    <s v="1-6-81-06"/>
    <n v="0"/>
    <n v="282301.36986301374"/>
    <x v="1835"/>
    <d v="2016-12-28T00:00:00"/>
    <x v="0"/>
  </r>
  <r>
    <n v="225"/>
    <s v="4.2 EQUIPO DE COMPUTACION"/>
    <n v="1229"/>
    <s v="SCANNER"/>
    <n v="6791"/>
    <s v="NUEVO"/>
    <d v="2017-03-08T00:00:00"/>
    <s v="FUJITSU"/>
    <s v="DUPLEX"/>
    <s v="20 PPM"/>
    <m/>
    <s v="DE"/>
    <n v="1787720"/>
    <n v="1787720"/>
    <s v="1-6-70-02-001"/>
    <s v="1-6-70-02"/>
    <n v="292892.21000000002"/>
    <n v="150201.13242009134"/>
    <x v="1836"/>
    <d v="2016-12-28T00:00:00"/>
    <x v="3"/>
  </r>
  <r>
    <n v="224"/>
    <s v="4.1 EQUIPO DE COMUNICACION"/>
    <n v="1328"/>
    <s v="CABINAS DE SONIDO"/>
    <n v="6792"/>
    <s v="NUEVO"/>
    <d v="2017-02-08T00:00:00"/>
    <s v="CABINA"/>
    <s v="INSONORIZADA"/>
    <s v="Puerta Acustica"/>
    <s v="cierre hermÚtico"/>
    <s v="DE"/>
    <n v="6124800"/>
    <n v="6124800"/>
    <s v="1-6-70-01"/>
    <s v="1-6-70-01"/>
    <n v="548714.96"/>
    <n v="457262.46575342468"/>
    <x v="1837"/>
    <d v="2017-02-07T00:00:00"/>
    <x v="3"/>
  </r>
  <r>
    <n v="224"/>
    <s v="4.1 EQUIPO DE COMUNICACION"/>
    <n v="1787"/>
    <s v="PANTALLA INDUSTRIAL LG"/>
    <n v="6793"/>
    <s v="NUEVO"/>
    <m/>
    <s v="LG"/>
    <s v="65PLUG"/>
    <s v="L X 54OS FHD LED"/>
    <m/>
    <s v="DE"/>
    <n v="8296650"/>
    <n v="8296650"/>
    <s v="1-6-35-04-001"/>
    <s v="1-6-35-04"/>
    <n v="0"/>
    <n v="1427478.4109589041"/>
    <x v="1838"/>
    <d v="2017-02-20T00:00:00"/>
    <x v="3"/>
  </r>
  <r>
    <n v="224"/>
    <s v="4.1 EQUIPO DE COMUNICACION"/>
    <n v="1788"/>
    <s v="PANTALLA LG49"/>
    <n v="6794"/>
    <s v="NUEVO"/>
    <m/>
    <s v="LG"/>
    <s v="49 SM5"/>
    <s v="FHD 1920X1080"/>
    <m/>
    <s v="DE"/>
    <n v="5350250"/>
    <n v="5350250"/>
    <s v="1-6-35-04-001"/>
    <s v="1-6-35-04"/>
    <n v="0"/>
    <n v="920536.1643835617"/>
    <x v="1839"/>
    <d v="2017-02-20T00:00:00"/>
    <x v="3"/>
  </r>
  <r>
    <n v="246"/>
    <s v="1.4.4. EQUIPO DE MUSICA"/>
    <n v="1790"/>
    <s v="CAJA PARA BOMBO"/>
    <n v="6795"/>
    <s v="NUEVO"/>
    <d v="2017-05-24T00:00:00"/>
    <s v="*"/>
    <s v="126cmx76cmx146cm"/>
    <s v="Triplex pino calibre 9"/>
    <m/>
    <s v="DE"/>
    <n v="1614120"/>
    <n v="1614120"/>
    <s v="1-6-55-05"/>
    <s v="1-6-55-05"/>
    <n v="199074.79"/>
    <n v="275948.18630136986"/>
    <x v="1840"/>
    <d v="2017-02-22T00:00:00"/>
    <x v="2"/>
  </r>
  <r>
    <n v="246"/>
    <s v="1.4.4. EQUIPO DE MUSICA"/>
    <n v="1790"/>
    <s v="CAJA PARA BOMBO"/>
    <n v="6796"/>
    <s v="NUEVO"/>
    <d v="2017-05-24T00:00:00"/>
    <s v="N/A"/>
    <s v="166cmx76cmx157cm"/>
    <s v="Triplex pino calibre 9"/>
    <m/>
    <s v="DE"/>
    <n v="1819468"/>
    <n v="1819468"/>
    <s v="1-6-55-05"/>
    <s v="1-6-55-05"/>
    <n v="224401.05"/>
    <n v="311054.25534246577"/>
    <x v="1841"/>
    <d v="2017-02-22T00:00:00"/>
    <x v="2"/>
  </r>
  <r>
    <n v="246"/>
    <s v="1.4.4. EQUIPO DE MUSICA"/>
    <n v="1680"/>
    <s v="CAJA TIMBAL"/>
    <n v="6797"/>
    <s v="NUEVO"/>
    <d v="2017-05-24T00:00:00"/>
    <s v="*"/>
    <s v="94cmx94cmx96cm"/>
    <s v="triplex pino calibre 9"/>
    <m/>
    <s v="DE"/>
    <n v="1439458"/>
    <n v="1439458"/>
    <s v="1-6-55-05"/>
    <s v="3-1-45-06"/>
    <n v="58367.08"/>
    <n v="0"/>
    <x v="1842"/>
    <d v="2017-02-22T00:00:00"/>
    <x v="2"/>
  </r>
  <r>
    <n v="246"/>
    <s v="1.4.4. EQUIPO DE MUSICA"/>
    <n v="1680"/>
    <s v="CAJA TIMBAL"/>
    <n v="6798"/>
    <s v="NUEVO"/>
    <d v="2017-05-24T00:00:00"/>
    <s v="R&amp;B"/>
    <s v="100CMX100CMX96CM"/>
    <s v="Triplex pino calibre 9"/>
    <m/>
    <s v="DE"/>
    <n v="1350743"/>
    <n v="1350743"/>
    <s v="1-6-55-05"/>
    <s v="3-1-45-06"/>
    <n v="54769.84"/>
    <n v="0"/>
    <x v="1843"/>
    <d v="2017-02-22T00:00:00"/>
    <x v="2"/>
  </r>
  <r>
    <n v="246"/>
    <s v="1.4.4. EQUIPO DE MUSICA"/>
    <n v="1680"/>
    <s v="CAJA TIMBAL"/>
    <n v="6799"/>
    <s v="NUEVO"/>
    <d v="2017-05-24T00:00:00"/>
    <s v="R&amp;B"/>
    <s v="100cmx100cmx96cm"/>
    <s v="Triplex pino calibre 9"/>
    <m/>
    <s v="DE"/>
    <n v="1492956"/>
    <n v="1492956"/>
    <s v="1-6-55-05"/>
    <s v="1-6-55-05"/>
    <n v="60536.31"/>
    <n v="255234.12164383562"/>
    <x v="1844"/>
    <d v="2017-02-22T00:00:00"/>
    <x v="2"/>
  </r>
  <r>
    <n v="246"/>
    <s v="1.4.4. EQUIPO DE MUSICA"/>
    <n v="1789"/>
    <s v="CAJA PARA TECLADO"/>
    <n v="6800"/>
    <s v="NUEVO"/>
    <d v="2017-05-24T00:00:00"/>
    <s v="R&amp;B"/>
    <s v="153CMX50CMX40CM"/>
    <s v="Triplex pino calibre 9"/>
    <m/>
    <s v="DE"/>
    <n v="1183151"/>
    <n v="1183151"/>
    <s v="1-6-55-05"/>
    <s v="3-1-45-06"/>
    <n v="145921.95000000001"/>
    <n v="0"/>
    <x v="1845"/>
    <d v="2017-02-22T00:00:00"/>
    <x v="2"/>
  </r>
  <r>
    <n v="246"/>
    <s v="1.4.4. EQUIPO DE MUSICA"/>
    <n v="1680"/>
    <s v="CAJA TIMBAL"/>
    <n v="6801"/>
    <s v="NUEVO"/>
    <d v="2017-05-24T00:00:00"/>
    <s v="R&amp;B"/>
    <s v="83cmx83cmx96"/>
    <s v="Triplex pino calibre 9"/>
    <m/>
    <s v="DE"/>
    <n v="1350743"/>
    <n v="1350743"/>
    <s v="1-6-55-05"/>
    <s v="3-1-45-06"/>
    <n v="54769.84"/>
    <n v="0"/>
    <x v="1843"/>
    <d v="2017-02-22T00:00:00"/>
    <x v="2"/>
  </r>
  <r>
    <n v="246"/>
    <s v="1.4.4. EQUIPO DE MUSICA"/>
    <n v="1680"/>
    <s v="CAJA TIMBAL"/>
    <n v="6802"/>
    <s v="NUEVO"/>
    <d v="2017-05-24T00:00:00"/>
    <s v="R&amp;B"/>
    <s v="94cmx94xcmx96"/>
    <s v="Triplex pino calibre 9"/>
    <m/>
    <s v="DE"/>
    <n v="1439458"/>
    <n v="1439458"/>
    <s v="1-6-55-05"/>
    <s v="3-1-45-06"/>
    <n v="58367.08"/>
    <n v="0"/>
    <x v="1842"/>
    <d v="2017-02-22T00:00:00"/>
    <x v="2"/>
  </r>
  <r>
    <n v="246"/>
    <s v="1.4.4. EQUIPO DE MUSICA"/>
    <n v="1680"/>
    <s v="CAJA TIMBAL"/>
    <n v="6803"/>
    <s v="NUEVO"/>
    <d v="2017-05-24T00:00:00"/>
    <s v="R&amp;B"/>
    <s v="94cmx94cmx96"/>
    <s v="Triplex pino calibre 9"/>
    <m/>
    <s v="DE"/>
    <n v="1439458"/>
    <n v="1439458"/>
    <s v="1-6-55-05"/>
    <s v="3-1-45-06"/>
    <n v="58367.08"/>
    <n v="0"/>
    <x v="1842"/>
    <d v="2017-02-22T00:00:00"/>
    <x v="2"/>
  </r>
  <r>
    <n v="246"/>
    <s v="1.4.4. EQUIPO DE MUSICA"/>
    <n v="1791"/>
    <s v="LUZ TIPO LED PORTALAMPARAS"/>
    <n v="6804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05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06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07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08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09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10"/>
    <s v="NUEVO"/>
    <d v="2017-12-21T00:00:00"/>
    <s v="WENGER"/>
    <s v="TIPO LED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11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12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13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14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15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16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17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18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19"/>
    <s v="NUEVO"/>
    <d v="2017-12-21T00:00:00"/>
    <s v="WENGEER"/>
    <s v="TIPO LED"/>
    <s v="*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20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21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22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23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24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25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26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27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28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29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30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31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32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33"/>
    <s v="NUEVO"/>
    <d v="2017-12-21T00:00:00"/>
    <s v="WNE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34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35"/>
    <s v="NUEVO"/>
    <d v="2017-12-21T00:00:00"/>
    <s v="W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36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37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38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39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40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41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42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43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44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45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46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47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48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49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50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51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52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53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54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55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56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57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58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59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60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61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62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63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64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65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66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67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68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69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70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71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72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73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74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75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76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77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78"/>
    <s v="NUEVO"/>
    <d v="2017-12-21T00:00:00"/>
    <s v="WENGA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79"/>
    <s v="NUEVO"/>
    <d v="2017-12-21T00:00:00"/>
    <s v="WENGER"/>
    <s v="TIPOP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80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81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1"/>
    <s v="LUZ TIPO LED PORTALAMPARAS"/>
    <n v="6882"/>
    <s v="NUEVO"/>
    <d v="2017-12-21T00:00:00"/>
    <s v="WENGER"/>
    <s v="TIPO LED"/>
    <s v="237A033"/>
    <m/>
    <s v="DE"/>
    <n v="476946"/>
    <n v="476946"/>
    <s v="1-6-55-05"/>
    <s v="3-1-45-06"/>
    <n v="4857.78"/>
    <n v="0"/>
    <x v="1846"/>
    <d v="2017-03-30T00:00:00"/>
    <x v="2"/>
  </r>
  <r>
    <n v="246"/>
    <s v="1.4.4. EQUIPO DE MUSICA"/>
    <n v="1792"/>
    <s v="SILLA POLIPROPILENO STANDAR 1 MUSICOS"/>
    <n v="6883"/>
    <s v="NUEVO"/>
    <m/>
    <s v="WENGER"/>
    <s v="STANDAR 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84"/>
    <s v="NUEVO"/>
    <m/>
    <s v="WENGER"/>
    <s v="STANDAR 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85"/>
    <s v="NUEVO"/>
    <m/>
    <s v="WENGER"/>
    <s v="STANDAR 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86"/>
    <s v="NUEVO"/>
    <m/>
    <s v="WENGER"/>
    <s v="STANDAR 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87"/>
    <s v="NUEVO"/>
    <m/>
    <s v="WENGER"/>
    <s v="STANDAR 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88"/>
    <s v="NUEVO"/>
    <m/>
    <s v="WENGER"/>
    <s v="STANDAR 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89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90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91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92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93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94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95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96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97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98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899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00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01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02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03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04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05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06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07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08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09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10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11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12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13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14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15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16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17"/>
    <s v="NUEVO"/>
    <m/>
    <s v="WENGER"/>
    <s v="STANDAR1"/>
    <n v="330000"/>
    <m/>
    <s v="DE"/>
    <n v="594634"/>
    <n v="594634"/>
    <s v="1-6-55-05"/>
    <s v="3-1-45-06"/>
    <n v="66731.16"/>
    <n v="0"/>
    <x v="1847"/>
    <d v="2017-03-30T00:00:00"/>
    <x v="2"/>
  </r>
  <r>
    <n v="246"/>
    <s v="1.4.4. EQUIPO DE MUSICA"/>
    <n v="1792"/>
    <s v="SILLA POLIPROPILENO STANDAR 1 MUSICOS"/>
    <n v="6918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19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20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21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22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23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24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25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26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27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28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29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30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31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32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33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34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35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36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37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38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39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40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41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42"/>
    <s v="NUEVO"/>
    <m/>
    <s v="WENGER"/>
    <s v="STANDAR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43"/>
    <s v="NUEVO"/>
    <m/>
    <s v="WENB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44"/>
    <s v="NUEVO"/>
    <m/>
    <s v="WENGER"/>
    <s v="STANDAR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45"/>
    <s v="NUEVO"/>
    <m/>
    <s v="WENGER"/>
    <s v="STANDAR1"/>
    <n v="330000"/>
    <m/>
    <s v="DE"/>
    <n v="594634"/>
    <n v="594634"/>
    <s v="1-6-55-05"/>
    <s v="3-1-45-06"/>
    <n v="66731.16"/>
    <n v="0"/>
    <x v="1847"/>
    <d v="2017-03-30T00:00:00"/>
    <x v="2"/>
  </r>
  <r>
    <n v="246"/>
    <s v="1.4.4. EQUIPO DE MUSICA"/>
    <n v="1792"/>
    <s v="SILLA POLIPROPILENO STANDAR 1 MUSICOS"/>
    <n v="6946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47"/>
    <s v="NUEVO"/>
    <m/>
    <s v="WENGER"/>
    <s v="STANDAR1"/>
    <n v="33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48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49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50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51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52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53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54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55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56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57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58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59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60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61"/>
    <s v="NUEVO"/>
    <m/>
    <s v="WENGER"/>
    <s v="SANTA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62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63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64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65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66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67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68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69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70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71"/>
    <s v="NUEVO"/>
    <m/>
    <s v="WENGE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72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73"/>
    <s v="NUEVO"/>
    <m/>
    <s v="WENGER"/>
    <s v="STANDAR1"/>
    <n v="330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74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75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76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77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78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79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80"/>
    <s v="NUEVO"/>
    <m/>
    <s v="WENGER"/>
    <s v="STANDAR1"/>
    <n v="330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81"/>
    <s v="NUEVO"/>
    <m/>
    <s v="WENGER"/>
    <s v="STANDAR1"/>
    <n v="33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2"/>
    <s v="SILLA POLIPROPILENO STANDAR 1 MUSICOS"/>
    <n v="6982"/>
    <s v="NUEVO"/>
    <m/>
    <s v="WENGER"/>
    <s v="STANDAR1"/>
    <n v="330000"/>
    <m/>
    <s v="DE"/>
    <n v="594634"/>
    <n v="594634"/>
    <s v="1-6-35-01-005"/>
    <s v="3-1-45-06"/>
    <n v="0"/>
    <n v="0"/>
    <x v="1847"/>
    <d v="2017-03-30T00:00:00"/>
    <x v="2"/>
  </r>
  <r>
    <n v="246"/>
    <s v="1.4.4. EQUIPO DE MUSICA"/>
    <n v="1793"/>
    <s v="SILLA PREMIUM No.1 MUSICOS"/>
    <n v="6983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84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85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86"/>
    <s v="NUEVO"/>
    <d v="2017-07-07T00:00:00"/>
    <s v="WENGER"/>
    <s v="PREMIUM,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87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88"/>
    <s v="NUEVO"/>
    <d v="2017-07-07T00:00:00"/>
    <s v="WEM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89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90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91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92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93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94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95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96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97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98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6999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00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01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02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03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04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05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06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07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08"/>
    <s v="NUEVO"/>
    <d v="2017-07-07T00:00:00"/>
    <s v="WENGER"/>
    <s v="PREMIUN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09"/>
    <s v="NUEVO"/>
    <d v="2017-07-07T00:00:00"/>
    <s v="WENGER"/>
    <s v="PREMIU,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10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11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12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13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14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15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16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17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18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19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20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21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22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23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24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25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26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27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28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29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30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31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32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33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34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35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36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37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38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39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40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41"/>
    <s v="NUEVO"/>
    <d v="2017-07-07T00:00:00"/>
    <s v="WEM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42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43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44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45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46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47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48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49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50"/>
    <s v="NUEVO"/>
    <d v="2017-07-07T00:00:00"/>
    <s v="WENGER"/>
    <s v="PREMIUN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51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52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53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54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55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56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57"/>
    <s v="NUEVO"/>
    <d v="2017-07-07T00:00:00"/>
    <s v="WENGER"/>
    <s v="PREMIUM"/>
    <n v="320001"/>
    <m/>
    <s v="DE"/>
    <n v="1363973"/>
    <n v="1363973"/>
    <s v="1-6-55-05"/>
    <s v="3-1-45-06"/>
    <n v="134881.78"/>
    <n v="0"/>
    <x v="1848"/>
    <d v="2017-03-30T00:00:00"/>
    <x v="2"/>
  </r>
  <r>
    <n v="246"/>
    <s v="1.4.4. EQUIPO DE MUSICA"/>
    <n v="1793"/>
    <s v="SILLA PREMIUM No.1 MUSICOS"/>
    <n v="7058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59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60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61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62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63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64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65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66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67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68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69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70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71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72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73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74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75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76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77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78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79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80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81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3"/>
    <s v="SILLA PREMIUM No.1 MUSICOS"/>
    <n v="7082"/>
    <s v="NUEVO"/>
    <m/>
    <s v="WENGER"/>
    <s v="PREMIUM"/>
    <n v="320001"/>
    <m/>
    <s v="DE"/>
    <n v="1363973"/>
    <n v="1363973"/>
    <s v="1-6-35-01-005"/>
    <s v="3-1-45-06"/>
    <n v="0"/>
    <n v="0"/>
    <x v="1848"/>
    <d v="2017-03-30T00:00:00"/>
    <x v="2"/>
  </r>
  <r>
    <n v="246"/>
    <s v="1.4.4. EQUIPO DE MUSICA"/>
    <n v="1794"/>
    <s v="SILLA PARA VIOLONCHELLO"/>
    <n v="7083"/>
    <s v="NUEVO"/>
    <m/>
    <s v="WENGER"/>
    <s v="N/A"/>
    <n v="940000"/>
    <m/>
    <s v="DE"/>
    <n v="1951141"/>
    <n v="1951141"/>
    <s v="1-6-35-01-005"/>
    <s v="1-6-35-01"/>
    <n v="0"/>
    <n v="295076.6663013699"/>
    <x v="1849"/>
    <d v="2017-03-30T00:00:00"/>
    <x v="2"/>
  </r>
  <r>
    <n v="246"/>
    <s v="1.4.4. EQUIPO DE MUSICA"/>
    <n v="1794"/>
    <s v="SILLA PARA VIOLONCHELLO"/>
    <n v="7084"/>
    <s v="NUEVO"/>
    <m/>
    <s v="WENGER"/>
    <s v="N/A"/>
    <n v="940000"/>
    <m/>
    <s v="DE"/>
    <n v="1951141"/>
    <n v="1951141"/>
    <s v="1-6-35-01-005"/>
    <s v="1-6-35-01"/>
    <n v="0"/>
    <n v="295076.6663013699"/>
    <x v="1849"/>
    <d v="2017-03-30T00:00:00"/>
    <x v="2"/>
  </r>
  <r>
    <n v="246"/>
    <s v="1.4.4. EQUIPO DE MUSICA"/>
    <n v="1794"/>
    <s v="SILLA PARA VIOLONCHELLO"/>
    <n v="7085"/>
    <s v="NUEVO"/>
    <m/>
    <s v="WENGER"/>
    <s v="N/A"/>
    <n v="940000"/>
    <m/>
    <s v="DE"/>
    <n v="1951141"/>
    <n v="1951141"/>
    <s v="1-6-35-01-005"/>
    <s v="1-6-35-01"/>
    <n v="0"/>
    <n v="295076.6663013699"/>
    <x v="1849"/>
    <d v="2017-03-30T00:00:00"/>
    <x v="2"/>
  </r>
  <r>
    <n v="246"/>
    <s v="1.4.4. EQUIPO DE MUSICA"/>
    <n v="1794"/>
    <s v="SILLA PARA VIOLONCHELLO"/>
    <n v="7086"/>
    <s v="NUEVO"/>
    <d v="2017-07-07T00:00:00"/>
    <s v="WENGER"/>
    <s v="N/A"/>
    <n v="940000"/>
    <m/>
    <s v="DE"/>
    <n v="1951141"/>
    <n v="1951141"/>
    <s v="1-6-55-05"/>
    <s v="1-6-55-05"/>
    <n v="192946.16"/>
    <n v="295076.6663013699"/>
    <x v="1849"/>
    <d v="2017-03-30T00:00:00"/>
    <x v="2"/>
  </r>
  <r>
    <n v="246"/>
    <s v="1.4.4. EQUIPO DE MUSICA"/>
    <n v="1794"/>
    <s v="SILLA PARA VIOLONCHELLO"/>
    <n v="7087"/>
    <s v="NUEVO"/>
    <d v="2017-07-07T00:00:00"/>
    <s v="WENGER"/>
    <s v="N/A"/>
    <n v="940000"/>
    <m/>
    <s v="DE"/>
    <n v="1951141"/>
    <n v="1951141"/>
    <s v="1-6-55-05"/>
    <s v="1-6-55-05"/>
    <n v="192946.16"/>
    <n v="295076.6663013699"/>
    <x v="1849"/>
    <d v="2017-03-30T00:00:00"/>
    <x v="2"/>
  </r>
  <r>
    <n v="246"/>
    <s v="1.4.4. EQUIPO DE MUSICA"/>
    <n v="1794"/>
    <s v="SILLA PARA VIOLONCHELLO"/>
    <n v="7088"/>
    <s v="NUEVO"/>
    <m/>
    <s v="WENGER"/>
    <s v="N/A"/>
    <n v="940000"/>
    <m/>
    <s v="DE"/>
    <n v="1951141"/>
    <n v="1951141"/>
    <s v="1-6-35-01-005"/>
    <s v="1-6-35-01"/>
    <n v="0"/>
    <n v="295076.6663013699"/>
    <x v="1849"/>
    <d v="2017-03-30T00:00:00"/>
    <x v="2"/>
  </r>
  <r>
    <n v="246"/>
    <s v="1.4.4. EQUIPO DE MUSICA"/>
    <n v="1794"/>
    <s v="SILLA PARA VIOLONCHELLO"/>
    <n v="7089"/>
    <s v="NUEVO"/>
    <d v="2017-07-07T00:00:00"/>
    <s v="WENGER"/>
    <s v="N/A"/>
    <n v="940000"/>
    <m/>
    <s v="DE"/>
    <n v="1951141"/>
    <n v="1951141"/>
    <s v="1-6-55-05"/>
    <s v="1-6-55-05"/>
    <n v="192946.16"/>
    <n v="295076.6663013699"/>
    <x v="1849"/>
    <d v="2017-03-30T00:00:00"/>
    <x v="2"/>
  </r>
  <r>
    <n v="246"/>
    <s v="1.4.4. EQUIPO DE MUSICA"/>
    <n v="1794"/>
    <s v="SILLA PARA VIOLONCHELLO"/>
    <n v="7090"/>
    <s v="NUEVO"/>
    <m/>
    <s v="WENGER"/>
    <s v="N/A"/>
    <n v="940000"/>
    <m/>
    <s v="DE"/>
    <n v="1951141"/>
    <n v="1951141"/>
    <s v="1-6-35-01-005"/>
    <s v="1-6-35-01"/>
    <n v="0"/>
    <n v="295076.6663013699"/>
    <x v="1849"/>
    <d v="2017-03-30T00:00:00"/>
    <x v="2"/>
  </r>
  <r>
    <n v="246"/>
    <s v="1.4.4. EQUIPO DE MUSICA"/>
    <n v="1794"/>
    <s v="SILLA PARA VIOLONCHELLO"/>
    <n v="7091"/>
    <s v="NUEVO"/>
    <d v="2017-07-07T00:00:00"/>
    <s v="WENGER"/>
    <s v="N/A"/>
    <n v="940000"/>
    <m/>
    <s v="DE"/>
    <n v="1951141"/>
    <n v="1951141"/>
    <s v="1-6-55-05"/>
    <s v="1-6-55-05"/>
    <n v="192946.16"/>
    <n v="295076.6663013699"/>
    <x v="1849"/>
    <d v="2017-03-30T00:00:00"/>
    <x v="2"/>
  </r>
  <r>
    <n v="246"/>
    <s v="1.4.4. EQUIPO DE MUSICA"/>
    <n v="1794"/>
    <s v="SILLA PARA VIOLONCHELLO"/>
    <n v="7092"/>
    <s v="NUEVO"/>
    <d v="2017-07-07T00:00:00"/>
    <s v="WENGER"/>
    <s v="N/A"/>
    <n v="940000"/>
    <m/>
    <s v="DE"/>
    <n v="1951141"/>
    <n v="1951141"/>
    <s v="1-6-55-05"/>
    <s v="1-6-55-05"/>
    <n v="192946.16"/>
    <n v="295076.6663013699"/>
    <x v="1849"/>
    <d v="2017-03-30T00:00:00"/>
    <x v="2"/>
  </r>
  <r>
    <n v="246"/>
    <s v="1.4.4. EQUIPO DE MUSICA"/>
    <n v="1794"/>
    <s v="SILLA PARA VIOLONCHELLO"/>
    <n v="7093"/>
    <s v="NUEVO"/>
    <d v="2017-07-07T00:00:00"/>
    <s v="WENGER"/>
    <s v="N/A"/>
    <n v="940000"/>
    <m/>
    <s v="DE"/>
    <n v="1951141"/>
    <n v="1951141"/>
    <s v="1-6-55-05"/>
    <s v="1-6-55-05"/>
    <n v="192946.16"/>
    <n v="295076.6663013699"/>
    <x v="1849"/>
    <d v="2017-03-30T00:00:00"/>
    <x v="2"/>
  </r>
  <r>
    <n v="246"/>
    <s v="1.4.4. EQUIPO DE MUSICA"/>
    <n v="1794"/>
    <s v="SILLA PARA VIOLONCHELLO"/>
    <n v="7094"/>
    <s v="NUEVO"/>
    <m/>
    <s v="WENGER"/>
    <s v="N/A"/>
    <n v="940000"/>
    <m/>
    <s v="DE"/>
    <n v="1951141"/>
    <n v="1951141"/>
    <s v="1-6-35-01-005"/>
    <s v="1-6-35-01"/>
    <n v="0"/>
    <n v="295076.6663013699"/>
    <x v="1849"/>
    <d v="2017-03-30T00:00:00"/>
    <x v="2"/>
  </r>
  <r>
    <n v="246"/>
    <s v="1.4.4. EQUIPO DE MUSICA"/>
    <n v="1794"/>
    <s v="SILLA PARA VIOLONCHELLO"/>
    <n v="7095"/>
    <s v="NUEVO"/>
    <d v="2017-07-07T00:00:00"/>
    <s v="WENGER"/>
    <s v="N/A"/>
    <n v="940000"/>
    <m/>
    <s v="DE"/>
    <n v="1951141"/>
    <n v="1951141"/>
    <s v="1-6-55-05"/>
    <s v="1-6-55-05"/>
    <n v="192946.16"/>
    <n v="295076.6663013699"/>
    <x v="1849"/>
    <d v="2017-03-30T00:00:00"/>
    <x v="2"/>
  </r>
  <r>
    <n v="246"/>
    <s v="1.4.4. EQUIPO DE MUSICA"/>
    <n v="1794"/>
    <s v="SILLA PARA VIOLONCHELLO"/>
    <n v="7096"/>
    <s v="NUEVO"/>
    <d v="2017-07-07T00:00:00"/>
    <s v="WENGER"/>
    <s v="N/A"/>
    <n v="940000"/>
    <m/>
    <s v="DE"/>
    <n v="1951141"/>
    <n v="1951141"/>
    <s v="1-6-55-05"/>
    <s v="1-6-55-05"/>
    <n v="192946.16"/>
    <n v="295076.6663013699"/>
    <x v="1849"/>
    <d v="2017-03-30T00:00:00"/>
    <x v="2"/>
  </r>
  <r>
    <n v="246"/>
    <s v="1.4.4. EQUIPO DE MUSICA"/>
    <n v="1794"/>
    <s v="SILLA PARA VIOLONCHELLO"/>
    <n v="7097"/>
    <s v="NUEVO"/>
    <d v="2017-07-07T00:00:00"/>
    <s v="WENGER"/>
    <s v="N/A"/>
    <n v="940000"/>
    <m/>
    <s v="DE"/>
    <n v="1951141"/>
    <n v="1951141"/>
    <s v="1-6-55-05"/>
    <s v="1-6-55-05"/>
    <n v="192946.16"/>
    <n v="295076.6663013699"/>
    <x v="1849"/>
    <d v="2017-03-30T00:00:00"/>
    <x v="2"/>
  </r>
  <r>
    <n v="246"/>
    <s v="1.4.4. EQUIPO DE MUSICA"/>
    <n v="1794"/>
    <s v="SILLA PARA VIOLONCHELLO"/>
    <n v="7098"/>
    <s v="NUEVO"/>
    <d v="2017-07-07T00:00:00"/>
    <s v="WENGER"/>
    <s v="N/A"/>
    <n v="940000"/>
    <m/>
    <s v="DE"/>
    <n v="1951141"/>
    <n v="1951141"/>
    <s v="1-6-55-05"/>
    <s v="1-6-55-05"/>
    <n v="192946.16"/>
    <n v="295076.6663013699"/>
    <x v="1849"/>
    <d v="2017-03-30T00:00:00"/>
    <x v="2"/>
  </r>
  <r>
    <n v="246"/>
    <s v="1.4.4. EQUIPO DE MUSICA"/>
    <n v="1795"/>
    <s v="SILLA CONTRABAJISTA Y PERCUSIONISTA STANDAR No.1"/>
    <n v="7099"/>
    <s v="NUEVO"/>
    <m/>
    <s v="WENGER"/>
    <s v="N/A"/>
    <s v="157D300"/>
    <m/>
    <s v="DE"/>
    <n v="2607716"/>
    <n v="2607716"/>
    <s v="1-6-35-01-005"/>
    <s v="1-6-35-01"/>
    <n v="0"/>
    <n v="394372.39232876711"/>
    <x v="1850"/>
    <d v="2017-03-30T00:00:00"/>
    <x v="2"/>
  </r>
  <r>
    <n v="246"/>
    <s v="1.4.4. EQUIPO DE MUSICA"/>
    <n v="1795"/>
    <s v="SILLA CONTRABAJISTA Y PERCUSIONISTA STANDAR No.1"/>
    <n v="7100"/>
    <s v="NUEVO"/>
    <m/>
    <s v="WENGER"/>
    <s v="N/A"/>
    <s v="157D300"/>
    <m/>
    <s v="DE"/>
    <n v="2607716"/>
    <n v="2607716"/>
    <s v="1-6-35-01-005"/>
    <s v="1-6-35-01"/>
    <n v="0"/>
    <n v="394372.39232876711"/>
    <x v="1850"/>
    <d v="2017-03-30T00:00:00"/>
    <x v="2"/>
  </r>
  <r>
    <n v="246"/>
    <s v="1.4.4. EQUIPO DE MUSICA"/>
    <n v="1795"/>
    <s v="SILLA CONTRABAJISTA Y PERCUSIONISTA STANDAR No.1"/>
    <n v="7101"/>
    <s v="NUEVO"/>
    <m/>
    <s v="WENGER"/>
    <s v="N/A"/>
    <s v="157D300"/>
    <m/>
    <s v="DE"/>
    <n v="2607716"/>
    <n v="2607716"/>
    <s v="1-6-35-01-005"/>
    <s v="1-6-35-01"/>
    <n v="0"/>
    <n v="394372.39232876711"/>
    <x v="1850"/>
    <d v="2017-03-30T00:00:00"/>
    <x v="2"/>
  </r>
  <r>
    <n v="246"/>
    <s v="1.4.4. EQUIPO DE MUSICA"/>
    <n v="1795"/>
    <s v="SILLA CONTRABAJISTA Y PERCUSIONISTA STANDAR No.1"/>
    <n v="7102"/>
    <s v="NUEVO"/>
    <m/>
    <s v="WENGER"/>
    <s v="N/A"/>
    <s v="157D300"/>
    <m/>
    <s v="DE"/>
    <n v="2607716"/>
    <n v="2607716"/>
    <s v="1-6-35-01-005"/>
    <s v="1-6-35-01"/>
    <n v="0"/>
    <n v="394372.39232876711"/>
    <x v="1850"/>
    <d v="2017-03-30T00:00:00"/>
    <x v="2"/>
  </r>
  <r>
    <n v="246"/>
    <s v="1.4.4. EQUIPO DE MUSICA"/>
    <n v="1795"/>
    <s v="SILLA CONTRABAJISTA Y PERCUSIONISTA STANDAR No.1"/>
    <n v="7103"/>
    <s v="NUEVO"/>
    <m/>
    <s v="WENGER"/>
    <s v="N/A"/>
    <s v="157D300"/>
    <m/>
    <s v="DE"/>
    <n v="2607716"/>
    <n v="2607716"/>
    <s v="1-6-35-01-005"/>
    <s v="1-6-35-01"/>
    <n v="0"/>
    <n v="394372.39232876711"/>
    <x v="1850"/>
    <d v="2017-03-30T00:00:00"/>
    <x v="2"/>
  </r>
  <r>
    <n v="246"/>
    <s v="1.4.4. EQUIPO DE MUSICA"/>
    <n v="1796"/>
    <s v="SILLA PREMIUM No.1 CONTRABAJISTA Y PERCUSIONISTA"/>
    <n v="7104"/>
    <s v="NUEVO"/>
    <m/>
    <s v="WENGER"/>
    <s v="N/A"/>
    <s v="157D201"/>
    <m/>
    <s v="DE"/>
    <n v="3889895"/>
    <n v="3889895"/>
    <s v="1-6-35-01-005"/>
    <s v="1-6-35-01"/>
    <n v="0"/>
    <n v="588280.01095890405"/>
    <x v="1851"/>
    <d v="2017-03-30T00:00:00"/>
    <x v="2"/>
  </r>
  <r>
    <n v="246"/>
    <s v="1.4.4. EQUIPO DE MUSICA"/>
    <n v="1796"/>
    <s v="SILLA PREMIUM No.1 CONTRABAJISTA Y PERCUSIONISTA"/>
    <n v="7105"/>
    <s v="NUEVO"/>
    <m/>
    <s v="WENGER"/>
    <s v="N/A"/>
    <s v="157D201"/>
    <m/>
    <s v="DE"/>
    <n v="3889895"/>
    <n v="3889895"/>
    <s v="1-6-35-01-005"/>
    <s v="1-6-35-01"/>
    <n v="0"/>
    <n v="588280.01095890405"/>
    <x v="1851"/>
    <d v="2017-03-30T00:00:00"/>
    <x v="2"/>
  </r>
  <r>
    <n v="246"/>
    <s v="1.4.4. EQUIPO DE MUSICA"/>
    <n v="1796"/>
    <s v="SILLA PREMIUM No.1 CONTRABAJISTA Y PERCUSIONISTA"/>
    <n v="7106"/>
    <s v="NUEVO"/>
    <d v="2017-07-07T00:00:00"/>
    <s v="WENGER"/>
    <s v="N/A"/>
    <s v="157D201"/>
    <m/>
    <s v="DE"/>
    <n v="3889895"/>
    <n v="3889895"/>
    <s v="1-6-55-05"/>
    <s v="1-6-55-05"/>
    <n v="384667.4"/>
    <n v="245116.67123287672"/>
    <x v="1852"/>
    <d v="2017-03-30T00:00:00"/>
    <x v="2"/>
  </r>
  <r>
    <n v="246"/>
    <s v="1.4.4. EQUIPO DE MUSICA"/>
    <n v="1796"/>
    <s v="SILLA PREMIUM No.1 CONTRABAJISTA Y PERCUSIONISTA"/>
    <n v="7107"/>
    <s v="NUEVO"/>
    <m/>
    <s v="WENGER"/>
    <s v="N/A"/>
    <s v="157D201"/>
    <m/>
    <s v="DE"/>
    <n v="3889895"/>
    <n v="3889895"/>
    <s v="1-6-35-01-005"/>
    <s v="1-6-35-01"/>
    <n v="0"/>
    <n v="588280.01095890405"/>
    <x v="1851"/>
    <d v="2017-03-30T00:00:00"/>
    <x v="2"/>
  </r>
  <r>
    <n v="246"/>
    <s v="1.4.4. EQUIPO DE MUSICA"/>
    <n v="1796"/>
    <s v="SILLA PREMIUM No.1 CONTRABAJISTA Y PERCUSIONISTA"/>
    <n v="7108"/>
    <s v="NUEVO"/>
    <m/>
    <s v="WENGER"/>
    <s v="N/A"/>
    <s v="157D201"/>
    <m/>
    <s v="DE"/>
    <n v="3889895"/>
    <n v="3889895"/>
    <s v="1-6-35-01-005"/>
    <s v="1-6-35-01"/>
    <n v="0"/>
    <n v="588280.01095890405"/>
    <x v="1851"/>
    <d v="2017-03-30T00:00:00"/>
    <x v="2"/>
  </r>
  <r>
    <n v="246"/>
    <s v="1.4.4. EQUIPO DE MUSICA"/>
    <n v="1796"/>
    <s v="SILLA PREMIUM No.1 CONTRABAJISTA Y PERCUSIONISTA"/>
    <n v="7109"/>
    <s v="NUEVO"/>
    <m/>
    <s v="WENGER"/>
    <s v="N/A"/>
    <s v="157D201"/>
    <m/>
    <s v="DE"/>
    <n v="3889895"/>
    <n v="3889895"/>
    <s v="1-6-35-01-005"/>
    <s v="1-6-35-01"/>
    <n v="0"/>
    <n v="588280.01095890405"/>
    <x v="1851"/>
    <d v="2017-03-30T00:00:00"/>
    <x v="2"/>
  </r>
  <r>
    <n v="246"/>
    <s v="1.4.4. EQUIPO DE MUSICA"/>
    <n v="1796"/>
    <s v="SILLA PREMIUM No.1 CONTRABAJISTA Y PERCUSIONISTA"/>
    <n v="7110"/>
    <s v="NUEVO"/>
    <m/>
    <s v="WENGER"/>
    <s v="N/A"/>
    <s v="157D201"/>
    <m/>
    <s v="DE"/>
    <n v="3889895"/>
    <n v="3889895"/>
    <s v="1-6-35-01-005"/>
    <s v="1-6-35-01"/>
    <n v="0"/>
    <n v="588280.01095890405"/>
    <x v="1851"/>
    <d v="2017-03-30T00:00:00"/>
    <x v="2"/>
  </r>
  <r>
    <n v="246"/>
    <s v="1.4.4. EQUIPO DE MUSICA"/>
    <n v="1796"/>
    <s v="SILLA PREMIUM No.1 CONTRABAJISTA Y PERCUSIONISTA"/>
    <n v="7111"/>
    <s v="NUEVO"/>
    <m/>
    <s v="WENGER"/>
    <s v="N/A"/>
    <s v="157D201"/>
    <m/>
    <s v="DE"/>
    <n v="3889895"/>
    <n v="3889895"/>
    <s v="1-6-35-01-005"/>
    <s v="1-6-35-01"/>
    <n v="0"/>
    <n v="588280.01095890405"/>
    <x v="1851"/>
    <d v="2017-03-30T00:00:00"/>
    <x v="2"/>
  </r>
  <r>
    <n v="246"/>
    <s v="1.4.4. EQUIPO DE MUSICA"/>
    <n v="1796"/>
    <s v="SILLA PREMIUM No.1 CONTRABAJISTA Y PERCUSIONISTA"/>
    <n v="7112"/>
    <s v="NUEVO"/>
    <m/>
    <s v="WENGER"/>
    <s v="N/A"/>
    <s v="157D201"/>
    <m/>
    <s v="DE"/>
    <n v="3889895"/>
    <n v="3889895"/>
    <s v="1-6-35-01-005"/>
    <s v="1-6-35-01"/>
    <n v="0"/>
    <n v="588280.01095890405"/>
    <x v="1851"/>
    <d v="2017-03-30T00:00:00"/>
    <x v="2"/>
  </r>
  <r>
    <n v="246"/>
    <s v="1.4.4. EQUIPO DE MUSICA"/>
    <n v="1796"/>
    <s v="SILLA PREMIUM No.1 CONTRABAJISTA Y PERCUSIONISTA"/>
    <n v="7113"/>
    <s v="NUEVO"/>
    <m/>
    <s v="WENGER"/>
    <s v="N/A"/>
    <s v="157D201"/>
    <m/>
    <s v="DE"/>
    <n v="3889895"/>
    <n v="3889895"/>
    <s v="1-6-35-01-005"/>
    <s v="1-6-35-01"/>
    <n v="0"/>
    <n v="588280.01095890405"/>
    <x v="1851"/>
    <d v="2017-03-30T00:00:00"/>
    <x v="2"/>
  </r>
  <r>
    <n v="246"/>
    <s v="1.4.4. EQUIPO DE MUSICA"/>
    <n v="1798"/>
    <s v="PODIO DOBLE PARA DIRECTOR"/>
    <n v="7114"/>
    <s v="NUEVO"/>
    <m/>
    <s v="WENGER"/>
    <s v="N/A"/>
    <n v="1110302"/>
    <m/>
    <s v="DE"/>
    <n v="6206488"/>
    <n v="6206488"/>
    <s v="1-6-35-01-005"/>
    <s v="1-6-35-01"/>
    <n v="0"/>
    <n v="938625.03452054795"/>
    <x v="1853"/>
    <d v="2017-03-30T00:00:00"/>
    <x v="2"/>
  </r>
  <r>
    <n v="246"/>
    <s v="1.4.4. EQUIPO DE MUSICA"/>
    <n v="1798"/>
    <s v="PODIO DOBLE PARA DIRECTOR"/>
    <n v="7115"/>
    <s v="NUEVO"/>
    <d v="2017-07-07T00:00:00"/>
    <s v="WENGER"/>
    <s v="N/A"/>
    <n v="1110302"/>
    <m/>
    <s v="DE"/>
    <n v="6206488"/>
    <n v="6206488"/>
    <s v="1-6-55-05"/>
    <s v="1-6-55-05"/>
    <n v="306876.34999999998"/>
    <n v="391093.76438356162"/>
    <x v="1854"/>
    <d v="2017-03-30T00:00:00"/>
    <x v="2"/>
  </r>
  <r>
    <n v="246"/>
    <s v="1.4.4. EQUIPO DE MUSICA"/>
    <n v="1799"/>
    <s v="ATRIL PARA DIRECTOR"/>
    <n v="7116"/>
    <s v="NUEVO"/>
    <m/>
    <s v="WENGER"/>
    <s v="N/A"/>
    <s v="236C002"/>
    <m/>
    <s v="DE"/>
    <n v="3611160"/>
    <n v="3611160"/>
    <s v="1-6-35-01-005"/>
    <s v="1-6-35-01"/>
    <n v="0"/>
    <n v="546126.11506849318"/>
    <x v="1855"/>
    <d v="2017-03-30T00:00:00"/>
    <x v="2"/>
  </r>
  <r>
    <n v="246"/>
    <s v="1.4.4. EQUIPO DE MUSICA"/>
    <n v="1799"/>
    <s v="ATRIL PARA DIRECTOR"/>
    <n v="7117"/>
    <s v="NUEVO"/>
    <d v="2017-07-07T00:00:00"/>
    <s v="WENGER"/>
    <s v="N/A"/>
    <s v="236C002"/>
    <m/>
    <s v="DE"/>
    <n v="3611160"/>
    <n v="3611160"/>
    <s v="1-6-55-05"/>
    <s v="1-6-55-05"/>
    <n v="178551.8"/>
    <n v="227552.5479452055"/>
    <x v="1856"/>
    <d v="2017-03-30T00:00:00"/>
    <x v="2"/>
  </r>
  <r>
    <n v="246"/>
    <s v="1.4.4. EQUIPO DE MUSICA"/>
    <n v="1800"/>
    <s v="GABINETE DE TRES COLUMNAS"/>
    <n v="7118"/>
    <s v="NUEVO"/>
    <m/>
    <s v="WENGER"/>
    <s v="N/A"/>
    <s v="146M023"/>
    <m/>
    <s v="DE"/>
    <n v="7149524"/>
    <n v="7149524"/>
    <s v="1-6-55-05"/>
    <s v="1-6-55-05"/>
    <n v="75467.199999999997"/>
    <n v="450517.95068493154"/>
    <x v="1857"/>
    <d v="2017-03-30T00:00:00"/>
    <x v="2"/>
  </r>
  <r>
    <n v="246"/>
    <s v="1.4.4. EQUIPO DE MUSICA"/>
    <n v="1801"/>
    <s v="CARRO MOVIMIENTO Y APILAMIENTO SILLAS"/>
    <n v="7119"/>
    <s v="NUEVO"/>
    <d v="2017-07-07T00:00:00"/>
    <s v="WENGER"/>
    <s v="N/A"/>
    <s v="*"/>
    <m/>
    <s v="DE"/>
    <n v="2215437"/>
    <n v="2215437"/>
    <s v="1-6-55-05"/>
    <s v="1-6-55-05"/>
    <n v="109541.05"/>
    <n v="139602.8794520548"/>
    <x v="1858"/>
    <d v="2017-03-30T00:00:00"/>
    <x v="2"/>
  </r>
  <r>
    <n v="246"/>
    <s v="1.4.4. EQUIPO DE MUSICA"/>
    <n v="1801"/>
    <s v="CARRO MOVIMIENTO Y APILAMIENTO SILLAS"/>
    <n v="7120"/>
    <s v="NUEVO"/>
    <d v="2017-07-07T00:00:00"/>
    <s v="WENGER"/>
    <s v="*"/>
    <s v="*"/>
    <m/>
    <s v="DE"/>
    <n v="2215437"/>
    <n v="2215437"/>
    <s v="1-6-55-05"/>
    <s v="1-6-55-05"/>
    <n v="109541.05"/>
    <n v="139602.8794520548"/>
    <x v="1858"/>
    <d v="2017-03-30T00:00:00"/>
    <x v="2"/>
  </r>
  <r>
    <n v="246"/>
    <s v="1.4.4. EQUIPO DE MUSICA"/>
    <n v="1801"/>
    <s v="CARRO MOVIMIENTO Y APILAMIENTO SILLAS"/>
    <n v="7121"/>
    <s v="NUEVO"/>
    <d v="2017-07-07T00:00:00"/>
    <s v="WENGER"/>
    <s v="*"/>
    <s v="*"/>
    <m/>
    <s v="DE"/>
    <n v="2215437"/>
    <n v="2215437"/>
    <s v="1-6-55-05"/>
    <s v="1-6-55-05"/>
    <n v="109541.05"/>
    <n v="139602.8794520548"/>
    <x v="1858"/>
    <d v="2017-03-30T00:00:00"/>
    <x v="2"/>
  </r>
  <r>
    <n v="246"/>
    <s v="1.4.4. EQUIPO DE MUSICA"/>
    <n v="1801"/>
    <s v="CARRO MOVIMIENTO Y APILAMIENTO SILLAS"/>
    <n v="7122"/>
    <s v="NUEVO"/>
    <d v="2017-07-07T00:00:00"/>
    <s v="WENGER"/>
    <s v="*"/>
    <s v="*"/>
    <m/>
    <s v="DE"/>
    <n v="2215437"/>
    <n v="2215437"/>
    <s v="1-6-55-05"/>
    <s v="1-6-55-05"/>
    <n v="109541.05"/>
    <n v="139602.8794520548"/>
    <x v="1858"/>
    <d v="2017-03-30T00:00:00"/>
    <x v="2"/>
  </r>
  <r>
    <n v="246"/>
    <s v="1.4.4. EQUIPO DE MUSICA"/>
    <n v="1801"/>
    <s v="CARRO MOVIMIENTO Y APILAMIENTO SILLAS"/>
    <n v="7123"/>
    <s v="NUEVO"/>
    <d v="2017-07-07T00:00:00"/>
    <s v="WENGER"/>
    <s v="*"/>
    <s v="*"/>
    <m/>
    <s v="DE"/>
    <n v="2215437"/>
    <n v="2215437"/>
    <s v="1-6-55-05"/>
    <s v="1-6-55-05"/>
    <n v="109541.05"/>
    <n v="139602.8794520548"/>
    <x v="1858"/>
    <d v="2017-03-30T00:00:00"/>
    <x v="2"/>
  </r>
  <r>
    <n v="246"/>
    <s v="1.4.4. EQUIPO DE MUSICA"/>
    <n v="1801"/>
    <s v="CARRO MOVIMIENTO Y APILAMIENTO SILLAS"/>
    <n v="7124"/>
    <s v="NUEVO"/>
    <d v="2017-07-07T00:00:00"/>
    <s v="WENGER"/>
    <s v="*"/>
    <s v="*"/>
    <m/>
    <s v="DE"/>
    <n v="2215437"/>
    <n v="2215437"/>
    <s v="1-6-55-05"/>
    <s v="1-6-55-05"/>
    <n v="109541.05"/>
    <n v="139602.8794520548"/>
    <x v="1858"/>
    <d v="2017-03-30T00:00:00"/>
    <x v="2"/>
  </r>
  <r>
    <n v="246"/>
    <s v="1.4.4. EQUIPO DE MUSICA"/>
    <n v="1802"/>
    <s v="CARRO MOVIMIENTO Y APILAMIENTO ATRILES"/>
    <n v="7125"/>
    <s v="USADO"/>
    <m/>
    <s v="WENGER"/>
    <s v="*"/>
    <s v="*"/>
    <m/>
    <s v="DE"/>
    <n v="2731598"/>
    <n v="2731598"/>
    <s v="1-6-55-05"/>
    <s v="1-6-55-05"/>
    <n v="129750.9"/>
    <n v="172128.09315068496"/>
    <x v="1859"/>
    <d v="2017-03-30T00:00:00"/>
    <x v="2"/>
  </r>
  <r>
    <n v="246"/>
    <s v="1.4.4. EQUIPO DE MUSICA"/>
    <n v="1802"/>
    <s v="CARRO MOVIMIENTO Y APILAMIENTO ATRILES"/>
    <n v="7126"/>
    <s v="USADO"/>
    <m/>
    <s v="WENGER"/>
    <s v="*"/>
    <s v="*"/>
    <m/>
    <s v="DE"/>
    <n v="2731598"/>
    <n v="2731598"/>
    <s v="1-6-55-05"/>
    <s v="1-6-55-05"/>
    <n v="129750.9"/>
    <n v="172128.09315068496"/>
    <x v="1859"/>
    <d v="2017-03-30T00:00:00"/>
    <x v="2"/>
  </r>
  <r>
    <n v="246"/>
    <s v="1.4.4. EQUIPO DE MUSICA"/>
    <n v="1802"/>
    <s v="CARRO MOVIMIENTO Y APILAMIENTO ATRILES"/>
    <n v="7127"/>
    <s v="NUEVO"/>
    <d v="2017-07-07T00:00:00"/>
    <s v="WENGER"/>
    <s v="*"/>
    <s v="*"/>
    <m/>
    <s v="DE"/>
    <n v="2731598"/>
    <n v="2731598"/>
    <s v="1-6-55-05"/>
    <s v="1-6-55-05"/>
    <n v="135062.34"/>
    <n v="172128.09315068496"/>
    <x v="1859"/>
    <d v="2017-03-30T00:00:00"/>
    <x v="2"/>
  </r>
  <r>
    <n v="246"/>
    <s v="1.4.4. EQUIPO DE MUSICA"/>
    <n v="1802"/>
    <s v="CARRO MOVIMIENTO Y APILAMIENTO ATRILES"/>
    <n v="7128"/>
    <s v="USADO"/>
    <m/>
    <s v="WENGER"/>
    <s v="*"/>
    <s v="*"/>
    <m/>
    <s v="DE"/>
    <n v="2731598"/>
    <n v="2731598"/>
    <s v="1-6-55-05"/>
    <s v="1-6-55-05"/>
    <n v="129750.9"/>
    <n v="172128.09315068496"/>
    <x v="1859"/>
    <d v="2017-03-30T00:00:00"/>
    <x v="2"/>
  </r>
  <r>
    <n v="246"/>
    <s v="1.4.4. EQUIPO DE MUSICA"/>
    <n v="1802"/>
    <s v="CARRO MOVIMIENTO Y APILAMIENTO ATRILES"/>
    <n v="7129"/>
    <s v="NUEVO"/>
    <d v="2017-07-07T00:00:00"/>
    <s v="WENGER"/>
    <s v="*"/>
    <s v="*"/>
    <m/>
    <s v="DE"/>
    <n v="2731598"/>
    <n v="2731598"/>
    <s v="1-6-55-05"/>
    <s v="1-6-55-05"/>
    <n v="135062.34"/>
    <n v="172128.09315068496"/>
    <x v="1859"/>
    <d v="2017-03-30T00:00:00"/>
    <x v="2"/>
  </r>
  <r>
    <n v="246"/>
    <s v="1.4.4. EQUIPO DE MUSICA"/>
    <n v="1802"/>
    <s v="CARRO MOVIMIENTO Y APILAMIENTO ATRILES"/>
    <n v="7130"/>
    <s v="NUEVO"/>
    <d v="2017-07-07T00:00:00"/>
    <s v="WENGER"/>
    <s v="*"/>
    <s v="*"/>
    <m/>
    <s v="DE"/>
    <n v="2731598"/>
    <n v="2731598"/>
    <s v="1-6-55-05"/>
    <s v="1-6-55-05"/>
    <n v="135062.34"/>
    <n v="172128.09315068496"/>
    <x v="1859"/>
    <d v="2017-03-30T00:00:00"/>
    <x v="2"/>
  </r>
  <r>
    <n v="246"/>
    <s v="1.4.4. EQUIPO DE MUSICA"/>
    <n v="1802"/>
    <s v="CARRO MOVIMIENTO Y APILAMIENTO ATRILES"/>
    <n v="7131"/>
    <s v="NUEVO"/>
    <d v="2017-07-07T00:00:00"/>
    <s v="WENGER"/>
    <s v="*"/>
    <s v="*"/>
    <m/>
    <s v="DE"/>
    <n v="2731598"/>
    <n v="2731598"/>
    <s v="1-6-55-05"/>
    <s v="1-6-55-05"/>
    <n v="135062.34"/>
    <n v="172128.09315068496"/>
    <x v="1859"/>
    <d v="2017-03-30T00:00:00"/>
    <x v="2"/>
  </r>
  <r>
    <n v="246"/>
    <s v="1.4.4. EQUIPO DE MUSICA"/>
    <n v="1802"/>
    <s v="CARRO MOVIMIENTO Y APILAMIENTO ATRILES"/>
    <n v="7132"/>
    <s v="NUEVO"/>
    <d v="2017-07-07T00:00:00"/>
    <s v="WENGER"/>
    <s v="*"/>
    <s v="*"/>
    <m/>
    <s v="DE"/>
    <n v="2731598"/>
    <n v="2731598"/>
    <s v="1-6-55-05"/>
    <s v="1-6-55-05"/>
    <n v="135062.34"/>
    <n v="172128.09315068496"/>
    <x v="1859"/>
    <d v="2017-03-30T00:00:00"/>
    <x v="2"/>
  </r>
  <r>
    <n v="246"/>
    <s v="1.4.4. EQUIPO DE MUSICA"/>
    <n v="1797"/>
    <s v="ATRIL DE POLICARBONATO PARA MUSICO"/>
    <n v="7133"/>
    <s v="NUEVO"/>
    <m/>
    <s v="WENGER"/>
    <s v="*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34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35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36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37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38"/>
    <s v="NUEVO"/>
    <m/>
    <s v="WE3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39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40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141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142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43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44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45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46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47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48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49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50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151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52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53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54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55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56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57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58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59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160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61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62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63"/>
    <s v="NUEVO"/>
    <m/>
    <s v="WENGER"/>
    <s v="N/A"/>
    <n v="102036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64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65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166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67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68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69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70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71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72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73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74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75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76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77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78"/>
    <s v="NUEVO"/>
    <d v="2017-07-07T00:00:00"/>
    <s v="WENGER║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79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80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81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82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83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84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85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186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87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88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89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90"/>
    <s v="NUEVO"/>
    <m/>
    <s v="WENGER"/>
    <s v="N/A"/>
    <s v="*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91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92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93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194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195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96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97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98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199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200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201"/>
    <s v="NUEVO"/>
    <m/>
    <s v="WENGER"/>
    <s v="N/A"/>
    <n v="1020351"/>
    <m/>
    <s v="DE"/>
    <n v="458363"/>
    <n v="458363"/>
    <s v="1-6-55-05"/>
    <s v="3-1-45-06"/>
    <n v="21772.23"/>
    <n v="0"/>
    <x v="1860"/>
    <d v="2017-03-30T00:00:00"/>
    <x v="2"/>
  </r>
  <r>
    <n v="246"/>
    <s v="1.4.4. EQUIPO DE MUSICA"/>
    <n v="1797"/>
    <s v="ATRIL DE POLICARBONATO PARA MUSICO"/>
    <n v="7202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203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04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05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06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07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08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09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10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11"/>
    <s v="NUEVO"/>
    <d v="2017-07-07T00:00:00"/>
    <s v="WENGER"/>
    <s v="N/A"/>
    <n v="102036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12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13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14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15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16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17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18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19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20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21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22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23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24"/>
    <s v="NUEVO"/>
    <d v="2017-07-07T00:00:00"/>
    <s v="WENGE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25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26"/>
    <s v="NUEVO"/>
    <d v="2017-07-07T00:00:00"/>
    <s v="WENGER"/>
    <s v="N/A"/>
    <n v="102053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27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28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229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230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31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32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233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34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35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36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237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38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39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40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241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42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43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44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45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46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47"/>
    <s v="NUEVO"/>
    <d v="2017-07-07T00:00:00"/>
    <s v="WENGER"/>
    <s v="N/A"/>
    <n v="1020351"/>
    <n v="1020351"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48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249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50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51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52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53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54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55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56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57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58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59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60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61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62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63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64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65"/>
    <s v="NUEVO"/>
    <m/>
    <s v="WENGER"/>
    <s v="N/A"/>
    <n v="1020351"/>
    <m/>
    <s v="DE"/>
    <n v="458363"/>
    <n v="458363"/>
    <s v="1-6-35-01-005"/>
    <s v="3-1-45-06"/>
    <n v="0"/>
    <n v="0"/>
    <x v="1860"/>
    <d v="2017-03-30T00:00:00"/>
    <x v="2"/>
  </r>
  <r>
    <n v="246"/>
    <s v="1.4.4. EQUIPO DE MUSICA"/>
    <n v="1797"/>
    <s v="ATRIL DE POLICARBONATO PARA MUSICO"/>
    <n v="7266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67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68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69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70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71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7"/>
    <s v="ATRIL DE POLICARBONATO PARA MUSICO"/>
    <n v="7272"/>
    <s v="NUEVO"/>
    <d v="2017-07-07T00:00:00"/>
    <s v="WENGER"/>
    <s v="N/A"/>
    <n v="1020351"/>
    <m/>
    <s v="DE"/>
    <n v="458363"/>
    <n v="458363"/>
    <s v="1-6-55-05"/>
    <s v="3-1-45-06"/>
    <n v="22663.49"/>
    <n v="0"/>
    <x v="1860"/>
    <d v="2017-03-30T00:00:00"/>
    <x v="2"/>
  </r>
  <r>
    <n v="246"/>
    <s v="1.4.4. EQUIPO DE MUSICA"/>
    <n v="1791"/>
    <s v="LUZ TIPO LED PORTALAMPARAS"/>
    <n v="7273"/>
    <s v="NUEVO"/>
    <d v="2017-12-21T00:00:00"/>
    <s v="WENGER"/>
    <s v="TIPO LED"/>
    <s v="237A033"/>
    <m/>
    <s v="DE"/>
    <n v="476940"/>
    <n v="476940"/>
    <s v="1-6-55-05"/>
    <s v="3-1-45-06"/>
    <n v="4857.72"/>
    <n v="0"/>
    <x v="1861"/>
    <d v="2017-03-30T00:00:00"/>
    <x v="2"/>
  </r>
  <r>
    <n v="246"/>
    <s v="1.4.4. EQUIPO DE MUSICA"/>
    <n v="1803"/>
    <s v="PLATAFORMA DE 1.22 X 2.44"/>
    <n v="7274"/>
    <s v="NUEVO"/>
    <m/>
    <s v="WENGER"/>
    <s v="N/A"/>
    <s v="280A200.106"/>
    <m/>
    <s v="DE"/>
    <n v="4716379"/>
    <n v="4716379"/>
    <s v="1-6-35-01-005"/>
    <s v="1-6-35-01"/>
    <n v="0"/>
    <n v="713271.56383561646"/>
    <x v="1862"/>
    <d v="2017-03-30T00:00:00"/>
    <x v="2"/>
  </r>
  <r>
    <n v="246"/>
    <s v="1.4.4. EQUIPO DE MUSICA"/>
    <n v="1803"/>
    <s v="PLATAFORMA DE 1.22 X 2.44"/>
    <n v="7275"/>
    <s v="NUEVO"/>
    <m/>
    <s v="WENGER"/>
    <s v="*"/>
    <s v="280A200.106"/>
    <m/>
    <s v="DE"/>
    <n v="4716379"/>
    <n v="4716379"/>
    <s v="1-6-35-01-005"/>
    <s v="1-6-35-01"/>
    <n v="0"/>
    <n v="713271.56383561646"/>
    <x v="1862"/>
    <d v="2017-03-30T00:00:00"/>
    <x v="2"/>
  </r>
  <r>
    <n v="246"/>
    <s v="1.4.4. EQUIPO DE MUSICA"/>
    <n v="1803"/>
    <s v="PLATAFORMA DE 1.22 X 2.44"/>
    <n v="7276"/>
    <s v="NUEVO"/>
    <m/>
    <s v="WENGER"/>
    <s v="*"/>
    <s v="280A200.106"/>
    <m/>
    <s v="DE"/>
    <n v="4716379"/>
    <n v="4716379"/>
    <s v="1-6-35-01-005"/>
    <s v="1-6-35-01"/>
    <n v="0"/>
    <n v="713271.56383561646"/>
    <x v="1862"/>
    <d v="2017-03-30T00:00:00"/>
    <x v="2"/>
  </r>
  <r>
    <n v="246"/>
    <s v="1.4.4. EQUIPO DE MUSICA"/>
    <n v="1803"/>
    <s v="PLATAFORMA DE 1.22 X 2.44"/>
    <n v="7277"/>
    <s v="NUEVO"/>
    <m/>
    <s v="WENGER"/>
    <s v="*"/>
    <s v="280A200.106"/>
    <m/>
    <s v="DE"/>
    <n v="4716379"/>
    <n v="4716379"/>
    <s v="1-6-35-01-005"/>
    <s v="1-6-35-01"/>
    <n v="0"/>
    <n v="713271.56383561646"/>
    <x v="1862"/>
    <d v="2017-03-30T00:00:00"/>
    <x v="2"/>
  </r>
  <r>
    <n v="246"/>
    <s v="1.4.4. EQUIPO DE MUSICA"/>
    <n v="1803"/>
    <s v="PLATAFORMA DE 1.22 X 2.44"/>
    <n v="7278"/>
    <s v="NUEVO"/>
    <m/>
    <s v="WENGER"/>
    <s v="*"/>
    <s v="280A200.106"/>
    <m/>
    <s v="DE"/>
    <n v="4716379"/>
    <n v="4716379"/>
    <s v="1-6-35-01-005"/>
    <s v="1-6-35-01"/>
    <n v="0"/>
    <n v="713271.56383561646"/>
    <x v="1862"/>
    <d v="2017-03-30T00:00:00"/>
    <x v="2"/>
  </r>
  <r>
    <n v="246"/>
    <s v="1.4.4. EQUIPO DE MUSICA"/>
    <n v="1803"/>
    <s v="PLATAFORMA DE 1.22 X 2.44"/>
    <n v="7279"/>
    <s v="NUEVO"/>
    <m/>
    <s v="WENGER"/>
    <s v="*"/>
    <s v="280A200.106"/>
    <m/>
    <s v="DE"/>
    <n v="4716379"/>
    <n v="4716379"/>
    <s v="1-6-35-01-005"/>
    <s v="1-6-35-01"/>
    <n v="0"/>
    <n v="713271.56383561646"/>
    <x v="1862"/>
    <d v="2017-03-30T00:00:00"/>
    <x v="2"/>
  </r>
  <r>
    <n v="246"/>
    <s v="1.4.4. EQUIPO DE MUSICA"/>
    <n v="1803"/>
    <s v="PLATAFORMA DE 1.22 X 2.44"/>
    <n v="7280"/>
    <s v="NUEVO"/>
    <m/>
    <s v="WENGER"/>
    <s v="*"/>
    <s v="280A200.106"/>
    <m/>
    <s v="DE"/>
    <n v="4716379"/>
    <n v="4716379"/>
    <s v="1-6-35-01-005"/>
    <s v="1-6-35-01"/>
    <n v="0"/>
    <n v="713271.56383561646"/>
    <x v="1862"/>
    <d v="2017-03-30T00:00:00"/>
    <x v="2"/>
  </r>
  <r>
    <n v="246"/>
    <s v="1.4.4. EQUIPO DE MUSICA"/>
    <n v="1803"/>
    <s v="PLATAFORMA DE 1.22 X 2.44"/>
    <n v="7281"/>
    <s v="NUEVO"/>
    <m/>
    <s v="WENGER"/>
    <s v="*"/>
    <s v="280A200.106"/>
    <m/>
    <s v="DE"/>
    <n v="4716379"/>
    <n v="4716379"/>
    <s v="1-6-35-01-005"/>
    <s v="1-6-35-01"/>
    <n v="0"/>
    <n v="713271.56383561646"/>
    <x v="1862"/>
    <d v="2017-03-30T00:00:00"/>
    <x v="2"/>
  </r>
  <r>
    <n v="246"/>
    <s v="1.4.4. EQUIPO DE MUSICA"/>
    <n v="1803"/>
    <s v="PLATAFORMA DE 1.22 X 2.44"/>
    <n v="7282"/>
    <s v="NUEVO"/>
    <m/>
    <s v="WENGER"/>
    <s v="*"/>
    <s v="280A200.106"/>
    <m/>
    <s v="DE"/>
    <n v="4716379"/>
    <n v="4716379"/>
    <s v="1-6-35-01-005"/>
    <s v="1-6-35-01"/>
    <n v="0"/>
    <n v="713271.56383561646"/>
    <x v="1862"/>
    <d v="2017-03-30T00:00:00"/>
    <x v="2"/>
  </r>
  <r>
    <n v="246"/>
    <s v="1.4.4. EQUIPO DE MUSICA"/>
    <n v="1803"/>
    <s v="PLATAFORMA DE 1.22 X 2.44"/>
    <n v="7283"/>
    <s v="NUEVO"/>
    <m/>
    <s v="WENGER"/>
    <s v="*"/>
    <s v="280A200.106"/>
    <m/>
    <s v="DE"/>
    <n v="4716379"/>
    <n v="4716379"/>
    <s v="1-6-35-01-005"/>
    <s v="1-6-35-01"/>
    <n v="0"/>
    <n v="713271.56383561646"/>
    <x v="1862"/>
    <d v="2017-03-30T00:00:00"/>
    <x v="2"/>
  </r>
  <r>
    <n v="246"/>
    <s v="1.4.4. EQUIPO DE MUSICA"/>
    <n v="1804"/>
    <s v="BARANDA DE 122"/>
    <n v="7284"/>
    <s v="NUEVO"/>
    <m/>
    <s v="WENGER"/>
    <s v="*"/>
    <s v="281A404.110"/>
    <m/>
    <s v="DE"/>
    <n v="1176879"/>
    <n v="1176879"/>
    <s v="1-6-35-01-005"/>
    <s v="3-1-45-06"/>
    <n v="0"/>
    <n v="0"/>
    <x v="1863"/>
    <d v="2017-03-30T00:00:00"/>
    <x v="2"/>
  </r>
  <r>
    <n v="246"/>
    <s v="1.4.4. EQUIPO DE MUSICA"/>
    <n v="1804"/>
    <s v="BARANDA DE 122"/>
    <n v="7285"/>
    <s v="NUEVO"/>
    <m/>
    <s v="WENGER"/>
    <s v="*"/>
    <s v="281A404.110"/>
    <m/>
    <s v="DE"/>
    <n v="1176879"/>
    <n v="1176879"/>
    <s v="1-6-35-01-005"/>
    <s v="3-1-45-06"/>
    <n v="0"/>
    <n v="0"/>
    <x v="1863"/>
    <d v="2017-03-30T00:00:00"/>
    <x v="2"/>
  </r>
  <r>
    <n v="246"/>
    <s v="1.4.4. EQUIPO DE MUSICA"/>
    <n v="1804"/>
    <s v="BARANDA DE 122"/>
    <n v="7286"/>
    <s v="NUEVO"/>
    <m/>
    <s v="WENGER"/>
    <s v="*"/>
    <s v="281A404.110"/>
    <m/>
    <s v="DE"/>
    <n v="1176879"/>
    <n v="1176879"/>
    <s v="1-6-35-01-005"/>
    <s v="3-1-45-06"/>
    <n v="0"/>
    <n v="0"/>
    <x v="1863"/>
    <d v="2017-03-30T00:00:00"/>
    <x v="2"/>
  </r>
  <r>
    <n v="246"/>
    <s v="1.4.4. EQUIPO DE MUSICA"/>
    <n v="1804"/>
    <s v="BARANDA DE 122"/>
    <n v="7287"/>
    <s v="NUEVO"/>
    <m/>
    <s v="WENGER"/>
    <s v="*"/>
    <s v="281A404.110"/>
    <m/>
    <s v="DE"/>
    <n v="1176879"/>
    <n v="1176879"/>
    <s v="1-6-35-01-005"/>
    <s v="3-1-45-06"/>
    <n v="0"/>
    <n v="0"/>
    <x v="1863"/>
    <d v="2017-03-30T00:00:00"/>
    <x v="2"/>
  </r>
  <r>
    <n v="246"/>
    <s v="1.4.4. EQUIPO DE MUSICA"/>
    <n v="1804"/>
    <s v="BARANDA DE 122"/>
    <n v="7288"/>
    <s v="NUEVO"/>
    <m/>
    <s v="WENGER"/>
    <s v="*"/>
    <s v="281A404.106"/>
    <m/>
    <s v="DE"/>
    <n v="1176879"/>
    <n v="1176879"/>
    <s v="1-6-35-01-005"/>
    <s v="3-1-45-06"/>
    <n v="0"/>
    <n v="0"/>
    <x v="1863"/>
    <d v="2017-03-30T00:00:00"/>
    <x v="2"/>
  </r>
  <r>
    <n v="246"/>
    <s v="1.4.4. EQUIPO DE MUSICA"/>
    <n v="1804"/>
    <s v="BARANDA DE 122"/>
    <n v="7289"/>
    <s v="NUEVO"/>
    <m/>
    <s v="WENGERQ"/>
    <s v="*"/>
    <s v="281A404.110"/>
    <m/>
    <s v="DE"/>
    <n v="1176879"/>
    <n v="1176879"/>
    <s v="1-6-35-01-005"/>
    <s v="3-1-45-06"/>
    <n v="0"/>
    <n v="0"/>
    <x v="1863"/>
    <d v="2017-03-30T00:00:00"/>
    <x v="2"/>
  </r>
  <r>
    <n v="246"/>
    <s v="1.4.4. EQUIPO DE MUSICA"/>
    <n v="1805"/>
    <s v="BARANDA 244"/>
    <n v="7290"/>
    <s v="NUEVO"/>
    <m/>
    <s v="WENGER"/>
    <s v="*"/>
    <s v="281A404.112"/>
    <m/>
    <s v="DE"/>
    <n v="1418449"/>
    <n v="1418449"/>
    <s v="1-6-35-01-005"/>
    <s v="3-1-45-06"/>
    <n v="0"/>
    <n v="0"/>
    <x v="1864"/>
    <d v="2017-03-30T00:00:00"/>
    <x v="2"/>
  </r>
  <r>
    <n v="246"/>
    <s v="1.4.4. EQUIPO DE MUSICA"/>
    <n v="1805"/>
    <s v="BARANDA 244"/>
    <n v="7291"/>
    <s v="NUEVO"/>
    <m/>
    <s v="WENGER"/>
    <s v="*"/>
    <s v="281A404.112"/>
    <m/>
    <s v="DE"/>
    <n v="1418449"/>
    <n v="1418449"/>
    <s v="1-6-35-01-005"/>
    <s v="3-1-45-06"/>
    <n v="0"/>
    <n v="0"/>
    <x v="1864"/>
    <d v="2017-03-30T00:00:00"/>
    <x v="2"/>
  </r>
  <r>
    <n v="246"/>
    <s v="1.4.4. EQUIPO DE MUSICA"/>
    <n v="1805"/>
    <s v="BARANDA 244"/>
    <n v="7292"/>
    <s v="NUEVO"/>
    <m/>
    <s v="WENGER"/>
    <s v="*"/>
    <s v="281A404.112"/>
    <m/>
    <s v="DE"/>
    <n v="1418449"/>
    <n v="1418449"/>
    <s v="1-6-35-01-005"/>
    <s v="3-1-45-06"/>
    <n v="0"/>
    <n v="0"/>
    <x v="1864"/>
    <d v="2017-03-30T00:00:00"/>
    <x v="2"/>
  </r>
  <r>
    <n v="246"/>
    <s v="1.4.4. EQUIPO DE MUSICA"/>
    <n v="1805"/>
    <s v="BARANDA 244"/>
    <n v="7293"/>
    <s v="NUEVO"/>
    <m/>
    <s v="WENGER"/>
    <s v="*"/>
    <s v="281A404.112"/>
    <m/>
    <s v="DE"/>
    <n v="1418449"/>
    <n v="1418449"/>
    <s v="1-6-35-01-005"/>
    <s v="3-1-45-06"/>
    <n v="0"/>
    <n v="0"/>
    <x v="1864"/>
    <d v="2017-03-30T00:00:00"/>
    <x v="2"/>
  </r>
  <r>
    <n v="246"/>
    <s v="1.4.4. EQUIPO DE MUSICA"/>
    <n v="1805"/>
    <s v="BARANDA 244"/>
    <n v="7294"/>
    <s v="NUEVO"/>
    <m/>
    <s v="WENGER"/>
    <s v="*"/>
    <s v="281A404.112"/>
    <m/>
    <s v="DE"/>
    <n v="1418449"/>
    <n v="1418449"/>
    <s v="1-6-35-01-005"/>
    <s v="3-1-45-06"/>
    <n v="0"/>
    <n v="0"/>
    <x v="1864"/>
    <d v="2017-03-30T00:00:00"/>
    <x v="2"/>
  </r>
  <r>
    <n v="246"/>
    <s v="1.4.4. EQUIPO DE MUSICA"/>
    <n v="1805"/>
    <s v="BARANDA 244"/>
    <n v="7295"/>
    <s v="NUEVO"/>
    <m/>
    <s v="WENGER"/>
    <s v="*"/>
    <s v="281A404.112"/>
    <m/>
    <s v="DE"/>
    <n v="1418449"/>
    <n v="1418449"/>
    <s v="1-6-35-01-005"/>
    <s v="3-1-45-06"/>
    <n v="0"/>
    <n v="0"/>
    <x v="1864"/>
    <d v="2017-03-30T00:00:00"/>
    <x v="2"/>
  </r>
  <r>
    <n v="246"/>
    <s v="1.4.4. EQUIPO DE MUSICA"/>
    <n v="1805"/>
    <s v="BARANDA 244"/>
    <n v="7296"/>
    <s v="NUEVO"/>
    <m/>
    <s v="WENGER"/>
    <s v="*"/>
    <n v="2814404112"/>
    <m/>
    <s v="DE"/>
    <n v="1418449"/>
    <n v="1418449"/>
    <s v="1-6-35-01-005"/>
    <s v="3-1-45-06"/>
    <n v="0"/>
    <n v="0"/>
    <x v="1864"/>
    <d v="2017-03-30T00:00:00"/>
    <x v="2"/>
  </r>
  <r>
    <n v="246"/>
    <s v="1.4.4. EQUIPO DE MUSICA"/>
    <n v="1805"/>
    <s v="BARANDA 244"/>
    <n v="7297"/>
    <s v="NUEVO"/>
    <m/>
    <s v="WENGER"/>
    <s v="*"/>
    <s v="281A404.112"/>
    <m/>
    <s v="DE"/>
    <n v="1418449"/>
    <n v="1418449"/>
    <s v="1-6-35-01-005"/>
    <s v="3-1-45-06"/>
    <n v="0"/>
    <n v="0"/>
    <x v="1864"/>
    <d v="2017-03-30T00:00:00"/>
    <x v="2"/>
  </r>
  <r>
    <n v="246"/>
    <s v="1.4.4. EQUIPO DE MUSICA"/>
    <n v="1805"/>
    <s v="BARANDA 244"/>
    <n v="7298"/>
    <s v="NUEVO"/>
    <m/>
    <s v="WENGER"/>
    <s v="*"/>
    <s v="281A404.112"/>
    <m/>
    <s v="DE"/>
    <n v="1418449"/>
    <n v="1418449"/>
    <s v="1-6-35-01-005"/>
    <s v="3-1-45-06"/>
    <n v="0"/>
    <n v="0"/>
    <x v="1864"/>
    <d v="2017-03-30T00:00:00"/>
    <x v="2"/>
  </r>
  <r>
    <n v="246"/>
    <s v="1.4.4. EQUIPO DE MUSICA"/>
    <n v="1805"/>
    <s v="BARANDA 244"/>
    <n v="7299"/>
    <s v="NUEVO"/>
    <m/>
    <s v="WENGER"/>
    <s v="*"/>
    <s v="281A404.112"/>
    <m/>
    <s v="DE"/>
    <n v="1418449"/>
    <n v="1418449"/>
    <s v="1-6-35-01-005"/>
    <s v="3-1-45-06"/>
    <n v="0"/>
    <n v="0"/>
    <x v="1864"/>
    <d v="2017-03-30T00:00:00"/>
    <x v="2"/>
  </r>
  <r>
    <n v="246"/>
    <s v="1.4.4. EQUIPO DE MUSICA"/>
    <n v="1806"/>
    <s v="GRADAS CORALES DE TRES PASOS"/>
    <n v="7300"/>
    <s v="NUEVO"/>
    <m/>
    <s v="WENGER"/>
    <s v="*"/>
    <s v="098D053"/>
    <m/>
    <s v="DE"/>
    <n v="8337997"/>
    <n v="8337997"/>
    <s v="1-6-35-01-005"/>
    <s v="1-6-35-01"/>
    <n v="0"/>
    <n v="1260979.2723287672"/>
    <x v="1865"/>
    <d v="2017-03-30T00:00:00"/>
    <x v="2"/>
  </r>
  <r>
    <n v="246"/>
    <s v="1.4.4. EQUIPO DE MUSICA"/>
    <n v="1806"/>
    <s v="GRADAS CORALES DE TRES PASOS"/>
    <n v="7301"/>
    <s v="NUEVO"/>
    <m/>
    <s v="WENGER"/>
    <s v="*"/>
    <s v="098D053"/>
    <m/>
    <s v="DE"/>
    <n v="8337997"/>
    <n v="8337997"/>
    <s v="1-6-35-01-005"/>
    <s v="1-6-35-01"/>
    <n v="0"/>
    <n v="1260979.2723287672"/>
    <x v="1865"/>
    <d v="2017-03-30T00:00:00"/>
    <x v="2"/>
  </r>
  <r>
    <n v="246"/>
    <s v="1.4.4. EQUIPO DE MUSICA"/>
    <n v="1806"/>
    <s v="GRADAS CORALES DE TRES PASOS"/>
    <n v="7302"/>
    <s v="NUEVO"/>
    <m/>
    <s v="WENGER"/>
    <s v="*"/>
    <s v="098D053"/>
    <m/>
    <s v="DE"/>
    <n v="8337997"/>
    <n v="8337997"/>
    <s v="1-6-35-01-005"/>
    <s v="1-6-35-01"/>
    <n v="0"/>
    <n v="1260979.2723287672"/>
    <x v="1865"/>
    <d v="2017-03-30T00:00:00"/>
    <x v="2"/>
  </r>
  <r>
    <n v="246"/>
    <s v="1.4.4. EQUIPO DE MUSICA"/>
    <n v="1806"/>
    <s v="GRADAS CORALES DE TRES PASOS"/>
    <n v="7303"/>
    <s v="NUEVO"/>
    <m/>
    <s v="WENGER"/>
    <s v="*"/>
    <s v="098D053"/>
    <m/>
    <s v="DE"/>
    <n v="8337997"/>
    <n v="8337997"/>
    <s v="1-6-35-01-005"/>
    <s v="1-6-35-01"/>
    <n v="0"/>
    <n v="1260979.2723287672"/>
    <x v="1865"/>
    <d v="2017-03-30T00:00:00"/>
    <x v="2"/>
  </r>
  <r>
    <n v="246"/>
    <s v="1.4.4. EQUIPO DE MUSICA"/>
    <n v="1806"/>
    <s v="GRADAS CORALES DE TRES PASOS"/>
    <n v="7304"/>
    <s v="NUEVO"/>
    <m/>
    <s v="WENGER"/>
    <s v="*"/>
    <s v="098D053"/>
    <m/>
    <s v="DE"/>
    <n v="8337997"/>
    <n v="8337997"/>
    <s v="1-6-35-01-005"/>
    <s v="1-6-35-01"/>
    <n v="0"/>
    <n v="1260979.2723287672"/>
    <x v="1865"/>
    <d v="2017-03-30T00:00:00"/>
    <x v="2"/>
  </r>
  <r>
    <n v="246"/>
    <s v="1.4.4. EQUIPO DE MUSICA"/>
    <n v="1806"/>
    <s v="GRADAS CORALES DE TRES PASOS"/>
    <n v="7305"/>
    <s v="NUEVO"/>
    <m/>
    <s v="WENGER"/>
    <s v="*"/>
    <s v="098D053"/>
    <m/>
    <s v="DE"/>
    <n v="8337997"/>
    <n v="8337997"/>
    <s v="1-6-35-01-005"/>
    <s v="1-6-35-01"/>
    <n v="0"/>
    <n v="1260979.2723287672"/>
    <x v="1865"/>
    <d v="2017-03-30T00:00:00"/>
    <x v="2"/>
  </r>
  <r>
    <n v="246"/>
    <s v="1.4.4. EQUIPO DE MUSICA"/>
    <n v="1806"/>
    <s v="GRADAS CORALES DE TRES PASOS"/>
    <n v="7306"/>
    <s v="NUEVO"/>
    <m/>
    <s v="WENGER"/>
    <s v="*"/>
    <s v="098D053"/>
    <m/>
    <s v="DE"/>
    <n v="8337997"/>
    <n v="8337997"/>
    <s v="1-6-35-01-005"/>
    <s v="1-6-35-01"/>
    <n v="0"/>
    <n v="1260979.2723287672"/>
    <x v="1865"/>
    <d v="2017-03-30T00:00:00"/>
    <x v="2"/>
  </r>
  <r>
    <n v="246"/>
    <s v="1.4.4. EQUIPO DE MUSICA"/>
    <n v="1806"/>
    <s v="GRADAS CORALES DE TRES PASOS"/>
    <n v="7307"/>
    <s v="NUEVO"/>
    <m/>
    <s v="WENGER"/>
    <s v="*"/>
    <s v="098D053"/>
    <m/>
    <s v="DE"/>
    <n v="8337997"/>
    <n v="8337997"/>
    <s v="1-6-35-01-005"/>
    <s v="1-6-35-01"/>
    <n v="0"/>
    <n v="1260979.2723287672"/>
    <x v="1865"/>
    <d v="2017-03-30T00:00:00"/>
    <x v="2"/>
  </r>
  <r>
    <n v="246"/>
    <s v="1.4.4. EQUIPO DE MUSICA"/>
    <n v="1806"/>
    <s v="GRADAS CORALES DE TRES PASOS"/>
    <n v="7308"/>
    <s v="NUEVO"/>
    <m/>
    <s v="WENGER"/>
    <s v="*"/>
    <s v="098D053"/>
    <m/>
    <s v="DE"/>
    <n v="8337997"/>
    <n v="8337997"/>
    <s v="1-6-35-01-005"/>
    <s v="1-6-35-01"/>
    <n v="0"/>
    <n v="1260979.2723287672"/>
    <x v="1865"/>
    <d v="2017-03-30T00:00:00"/>
    <x v="2"/>
  </r>
  <r>
    <n v="246"/>
    <s v="1.4.4. EQUIPO DE MUSICA"/>
    <n v="1807"/>
    <s v="BARANDA LATERAL"/>
    <n v="7309"/>
    <s v="NUEVO"/>
    <m/>
    <s v="WENGER"/>
    <s v="*"/>
    <s v="098D541"/>
    <m/>
    <s v="DE"/>
    <n v="3115632"/>
    <n v="3115632"/>
    <s v="1-6-35-01-005"/>
    <s v="1-6-35-01"/>
    <n v="0"/>
    <n v="471185.99013698631"/>
    <x v="1866"/>
    <d v="2017-03-30T00:00:00"/>
    <x v="2"/>
  </r>
  <r>
    <n v="246"/>
    <s v="1.4.4. EQUIPO DE MUSICA"/>
    <n v="1807"/>
    <s v="BARANDA LATERAL"/>
    <n v="7310"/>
    <s v="NUEVO"/>
    <m/>
    <s v="WENGER"/>
    <s v="*"/>
    <s v="098D541"/>
    <m/>
    <s v="DE"/>
    <n v="3115632"/>
    <n v="3115632"/>
    <s v="1-6-35-01-005"/>
    <s v="1-6-35-01"/>
    <n v="0"/>
    <n v="471185.99013698631"/>
    <x v="1866"/>
    <d v="2017-03-30T00:00:00"/>
    <x v="2"/>
  </r>
  <r>
    <n v="246"/>
    <s v="1.4.4. EQUIPO DE MUSICA"/>
    <n v="1807"/>
    <s v="BARANDA LATERAL"/>
    <n v="7311"/>
    <s v="NUEVO"/>
    <m/>
    <s v="WENGER"/>
    <s v="*"/>
    <s v="098D541"/>
    <m/>
    <s v="DE"/>
    <n v="3115632"/>
    <n v="3115632"/>
    <s v="1-6-35-01-005"/>
    <s v="1-6-35-01"/>
    <n v="0"/>
    <n v="471185.99013698631"/>
    <x v="1866"/>
    <d v="2017-03-30T00:00:00"/>
    <x v="2"/>
  </r>
  <r>
    <n v="246"/>
    <s v="1.4.4. EQUIPO DE MUSICA"/>
    <n v="1807"/>
    <s v="BARANDA LATERAL"/>
    <n v="7312"/>
    <s v="NUEVO"/>
    <m/>
    <s v="WENGER"/>
    <s v="*"/>
    <s v="098D541"/>
    <m/>
    <s v="DE"/>
    <n v="3115632"/>
    <n v="3115632"/>
    <s v="1-6-35-01-005"/>
    <s v="1-6-35-01"/>
    <n v="0"/>
    <n v="471185.99013698631"/>
    <x v="1866"/>
    <d v="2017-03-30T00:00:00"/>
    <x v="2"/>
  </r>
  <r>
    <n v="246"/>
    <s v="1.4.4. EQUIPO DE MUSICA"/>
    <n v="1807"/>
    <s v="BARANDA LATERAL"/>
    <n v="7313"/>
    <s v="NUEVO"/>
    <m/>
    <s v="WENGER"/>
    <s v="*"/>
    <s v="098D541"/>
    <m/>
    <s v="DE"/>
    <n v="3115632"/>
    <n v="3115632"/>
    <s v="1-6-35-01-005"/>
    <s v="1-6-35-01"/>
    <n v="0"/>
    <n v="471185.99013698631"/>
    <x v="1866"/>
    <d v="2017-03-30T00:00:00"/>
    <x v="2"/>
  </r>
  <r>
    <n v="246"/>
    <s v="1.4.4. EQUIPO DE MUSICA"/>
    <n v="1807"/>
    <s v="BARANDA LATERAL"/>
    <n v="7314"/>
    <s v="NUEVO"/>
    <m/>
    <s v="WENGER"/>
    <s v="*"/>
    <s v="098D541"/>
    <m/>
    <s v="DE"/>
    <n v="3115632"/>
    <n v="3115632"/>
    <s v="1-6-35-01-005"/>
    <s v="1-6-35-01"/>
    <n v="0"/>
    <n v="471185.99013698631"/>
    <x v="1866"/>
    <d v="2017-03-30T00:00:00"/>
    <x v="2"/>
  </r>
  <r>
    <n v="242"/>
    <s v="1.4.1. CUERDAS"/>
    <n v="1662"/>
    <s v="CONTRABAJO"/>
    <n v="7315"/>
    <s v="NUEVO"/>
    <m/>
    <s v="Greko Mc 6071"/>
    <s v="CON ESTUCHE  DURO Y ARCO"/>
    <s v="Clavijero metßlico"/>
    <m/>
    <s v="DE"/>
    <n v="10986240"/>
    <n v="10986240"/>
    <s v="1-6-35-01-005"/>
    <s v="1-6-35-01"/>
    <n v="0"/>
    <n v="1625361.5342465753"/>
    <x v="1867"/>
    <d v="2017-04-05T00:00:00"/>
    <x v="2"/>
  </r>
  <r>
    <n v="242"/>
    <s v="1.4.1. CUERDAS"/>
    <n v="1662"/>
    <s v="CONTRABAJO"/>
    <n v="7316"/>
    <s v="NUEVO"/>
    <m/>
    <s v="Greko Mc.6071"/>
    <s v="CON ESTUCHE DURO"/>
    <s v="Con clavijero metalico y arco"/>
    <m/>
    <s v="DE"/>
    <n v="10986240"/>
    <n v="10986240"/>
    <s v="1-6-35-01-005"/>
    <s v="1-6-35-01"/>
    <n v="0"/>
    <n v="1625361.5342465753"/>
    <x v="1867"/>
    <d v="2017-04-05T00:00:00"/>
    <x v="2"/>
  </r>
  <r>
    <n v="242"/>
    <s v="1.4.1. CUERDAS"/>
    <n v="1662"/>
    <s v="CONTRABAJO"/>
    <n v="7317"/>
    <s v="NUEVO"/>
    <m/>
    <s v="Greko Mc 6071"/>
    <s v="CON ESTUCHE DURO"/>
    <s v="Con clavijero metalico y arco"/>
    <m/>
    <s v="DE"/>
    <n v="10986240"/>
    <n v="10986240"/>
    <s v="1-6-35-01-005"/>
    <s v="1-6-35-01"/>
    <n v="0"/>
    <n v="1625361.5342465753"/>
    <x v="1867"/>
    <d v="2017-04-05T00:00:00"/>
    <x v="2"/>
  </r>
  <r>
    <n v="242"/>
    <s v="1.4.1. CUERDAS"/>
    <n v="1662"/>
    <s v="CONTRABAJO"/>
    <n v="7318"/>
    <s v="NUEVO"/>
    <m/>
    <s v="Greko Mc 6071"/>
    <s v="CON ESTUCHE DURO"/>
    <s v="Con clavijero metalico y arco"/>
    <m/>
    <s v="DE"/>
    <n v="10986240"/>
    <n v="10986240"/>
    <s v="1-6-35-01-005"/>
    <s v="1-6-35-01"/>
    <n v="0"/>
    <n v="1625361.5342465753"/>
    <x v="1867"/>
    <d v="2017-04-05T00:00:00"/>
    <x v="2"/>
  </r>
  <r>
    <n v="242"/>
    <s v="1.4.1. CUERDAS"/>
    <n v="1808"/>
    <s v="ESTUCHE PARA VIOLA"/>
    <n v="7319"/>
    <s v="NUEVO"/>
    <d v="2017-04-25T00:00:00"/>
    <s v="BAM"/>
    <s v="Contoured Hightech"/>
    <s v="Negro"/>
    <m/>
    <s v="DE"/>
    <n v="1670400"/>
    <n v="1670400"/>
    <s v="1-6-55-05"/>
    <s v="1-6-55-05"/>
    <n v="116464"/>
    <n v="102969.86301369863"/>
    <x v="1868"/>
    <d v="2017-04-05T00:00:00"/>
    <x v="2"/>
  </r>
  <r>
    <n v="244"/>
    <s v="1.4.3. VIENTO"/>
    <n v="1656"/>
    <s v="FAGOT"/>
    <n v="7320"/>
    <s v="NUEVO"/>
    <d v="2017-05-26T00:00:00"/>
    <s v="Fox Renard"/>
    <n v="220"/>
    <s v="con tudeles limpiadores estuch"/>
    <s v="caballete y correa"/>
    <s v="DE"/>
    <n v="28117215.5"/>
    <n v="28117215.5"/>
    <s v="1-6-55-05"/>
    <s v="1-6-55-05"/>
    <n v="1129824.18"/>
    <n v="1733253.0102739725"/>
    <x v="1869"/>
    <d v="2017-04-05T00:00:00"/>
    <x v="2"/>
  </r>
  <r>
    <n v="244"/>
    <s v="1.4.3. VIENTO"/>
    <n v="1656"/>
    <s v="FAGOT"/>
    <n v="7321"/>
    <s v="NUEVO"/>
    <m/>
    <s v="Fox Renard"/>
    <n v="220"/>
    <s v="Tudeles,limpiadores,estuche"/>
    <s v="caballete y correa"/>
    <s v="DE"/>
    <n v="28117215.5"/>
    <n v="28117215.5"/>
    <s v="1-6-35-01-005"/>
    <s v="1-6-35-01"/>
    <n v="0"/>
    <n v="4159807.2246575342"/>
    <x v="1870"/>
    <d v="2017-04-05T00:00:00"/>
    <x v="2"/>
  </r>
  <r>
    <n v="244"/>
    <s v="1.4.3. VIENTO"/>
    <n v="1618"/>
    <s v="FLAUTA"/>
    <n v="7322"/>
    <s v="NUEVO"/>
    <d v="2017-04-06T00:00:00"/>
    <s v="Powell Signature"/>
    <s v="Piccolo con boquilla standar"/>
    <s v="Con estuche y funda estuche"/>
    <s v="Llaves plateadas"/>
    <s v="DE"/>
    <n v="13328641"/>
    <n v="13328641"/>
    <s v="1-6-55-05"/>
    <s v="1-6-55-05"/>
    <n v="657302.81999999995"/>
    <n v="821628.55479452049"/>
    <x v="1871"/>
    <d v="2017-04-05T00:00:00"/>
    <x v="2"/>
  </r>
  <r>
    <n v="241"/>
    <s v="9.1 ELEMENTOS MUSICALES"/>
    <n v="1622"/>
    <s v="PARTITURAS"/>
    <n v="7323"/>
    <s v="NUEVO"/>
    <m/>
    <s v="PARA LA GUERRA NADA"/>
    <s v="ARREGLO"/>
    <s v="SINFËNICO"/>
    <m/>
    <s v="DE"/>
    <n v="3000000"/>
    <n v="3000000"/>
    <s v="1-9-60-90-003"/>
    <s v="1-6-81-06"/>
    <n v="0"/>
    <n v="221917.80821917806"/>
    <x v="1872"/>
    <d v="2017-04-05T00:00:00"/>
    <x v="0"/>
  </r>
  <r>
    <n v="223"/>
    <s v="3.2 EQUIPO Y MAQUINA DE OFICINA"/>
    <n v="1687"/>
    <s v="DESTRUCTORA DE PAPEL"/>
    <n v="7324"/>
    <s v="NUEVO"/>
    <d v="2017-04-21T00:00:00"/>
    <s v="OFITECH"/>
    <s v="CORTE CRUZADO"/>
    <s v="15 HOJAS"/>
    <m/>
    <s v="DE"/>
    <n v="743245.32"/>
    <n v="743245.32"/>
    <s v="1-6-65-02"/>
    <s v="3-1-45-06"/>
    <n v="526465.43000000005"/>
    <n v="0"/>
    <x v="1873"/>
    <d v="2017-04-20T00:00:00"/>
    <x v="3"/>
  </r>
  <r>
    <n v="223"/>
    <s v="3.2 EQUIPO Y MAQUINA DE OFICINA"/>
    <n v="1687"/>
    <s v="DESTRUCTORA DE PAPEL"/>
    <n v="7325"/>
    <s v="NUEVO"/>
    <m/>
    <s v="OFITECH"/>
    <s v="CORTE CRUZADO"/>
    <s v="15 HOJAS"/>
    <m/>
    <s v="DE"/>
    <n v="743245.32"/>
    <n v="743245.32"/>
    <s v="1-6-65-02"/>
    <s v="3-1-45-06"/>
    <n v="526465.43000000005"/>
    <n v="0"/>
    <x v="1873"/>
    <d v="2017-04-20T00:00:00"/>
    <x v="3"/>
  </r>
  <r>
    <n v="223"/>
    <s v="3.2 EQUIPO Y MAQUINA DE OFICINA"/>
    <n v="1687"/>
    <s v="DESTRUCTORA DE PAPEL"/>
    <n v="7326"/>
    <s v="NUEVO"/>
    <d v="2017-04-21T00:00:00"/>
    <s v="OFITECH"/>
    <s v="CORTE CRUZADO"/>
    <s v="15 HOJAS"/>
    <m/>
    <s v="DE"/>
    <n v="743245.32"/>
    <n v="743245.32"/>
    <s v="1-6-65-02"/>
    <s v="3-1-45-06"/>
    <n v="526465.43000000005"/>
    <n v="0"/>
    <x v="1873"/>
    <d v="2017-04-20T00:00:00"/>
    <x v="3"/>
  </r>
  <r>
    <n v="223"/>
    <s v="3.2 EQUIPO Y MAQUINA DE OFICINA"/>
    <n v="1687"/>
    <s v="DESTRUCTORA DE PAPEL"/>
    <n v="7327"/>
    <s v="NUEVO"/>
    <d v="2017-04-21T00:00:00"/>
    <s v="OFITECH"/>
    <s v="CORTE CRUZADO"/>
    <s v="15 HOJAS"/>
    <m/>
    <s v="DE"/>
    <n v="743245.32"/>
    <n v="743245.32"/>
    <s v="1-6-65-02"/>
    <s v="3-1-45-06"/>
    <n v="526465.43000000005"/>
    <n v="0"/>
    <x v="1873"/>
    <d v="2017-04-20T00:00:00"/>
    <x v="3"/>
  </r>
  <r>
    <n v="223"/>
    <s v="3.2 EQUIPO Y MAQUINA DE OFICINA"/>
    <n v="1687"/>
    <s v="DESTRUCTORA DE PAPEL"/>
    <n v="7328"/>
    <s v="NUEVO"/>
    <m/>
    <s v="OFITECH"/>
    <s v="CORTE CRUZADO"/>
    <s v="15 HOJAS"/>
    <m/>
    <s v="DE"/>
    <n v="743245.32"/>
    <n v="743245.32"/>
    <s v="1-6-65-02"/>
    <s v="3-1-45-06"/>
    <n v="526465.43000000005"/>
    <n v="0"/>
    <x v="1873"/>
    <d v="2017-04-20T00:00:00"/>
    <x v="3"/>
  </r>
  <r>
    <n v="242"/>
    <s v="1.4.1. CUERDAS"/>
    <n v="1610"/>
    <s v="ARPA"/>
    <n v="7329"/>
    <s v="NUEVO"/>
    <m/>
    <s v="LYON&amp;HEALY"/>
    <s v="SALZEDO CONCERT GRAND"/>
    <s v="CON ESTUCHE DURO,"/>
    <m/>
    <s v="DE"/>
    <n v="193125000"/>
    <n v="193125000"/>
    <s v="1-6-55-05"/>
    <s v="1-6-55-05"/>
    <n v="8395205.4800000004"/>
    <n v="10582191.780821918"/>
    <x v="1874"/>
    <d v="2017-05-05T00:00:00"/>
    <x v="2"/>
  </r>
  <r>
    <n v="242"/>
    <s v="1.4.1. CUERDAS"/>
    <n v="1809"/>
    <s v="BANCA (SILLA) PARA ARPA"/>
    <n v="7330"/>
    <s v="NUEVO"/>
    <m/>
    <s v="LYON&amp;HEALY"/>
    <s v="CON CARRO PARA MOVILIZAR ARPA"/>
    <s v="*"/>
    <m/>
    <s v="DE"/>
    <n v="2949000"/>
    <n v="2949000"/>
    <s v="1-6-65-01"/>
    <s v="1-6-65-01"/>
    <n v="194961.68"/>
    <n v="161589.04109589042"/>
    <x v="1875"/>
    <d v="2017-05-05T00:00:00"/>
    <x v="2"/>
  </r>
  <r>
    <n v="225"/>
    <s v="4.2 EQUIPO DE COMPUTACION"/>
    <n v="1204"/>
    <s v="COMPUTADOR (Monitor, teclado,mouse)"/>
    <n v="7331"/>
    <s v="NUEVO"/>
    <d v="2017-06-14T00:00:00"/>
    <s v="HP"/>
    <s v="ProDesk 400 G3"/>
    <s v="Proc.Intel Core i7-6700 (Up to"/>
    <s v="MXL7102ZBD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32"/>
    <s v="NUEVO"/>
    <d v="2017-06-14T00:00:00"/>
    <s v="H.P."/>
    <s v="ProDesk400G3"/>
    <s v="Proces.IntelCorei/-6700"/>
    <s v="MXL7102ZH7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33"/>
    <s v="NUEVO"/>
    <d v="2017-06-14T00:00:00"/>
    <s v="HP"/>
    <s v="ProDesK400G3"/>
    <s v="Proces.IntelCorei7"/>
    <s v="MXL7102ZH2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34"/>
    <s v="USADO"/>
    <m/>
    <s v="HP"/>
    <s v="ProdesK400 G3"/>
    <s v="Proces.Intelcore i7"/>
    <s v="MXL7102ZBL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35"/>
    <s v="NUEVO"/>
    <d v="2017-06-14T00:00:00"/>
    <s v="HP"/>
    <s v="ProDesk 400 G3"/>
    <s v="Proces.IntelCore i7.6700"/>
    <s v="MXL7102ZFR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36"/>
    <s v="NUEVO"/>
    <d v="2017-06-14T00:00:00"/>
    <s v="HP"/>
    <s v="ProDesK 400G3"/>
    <s v="Proces.IntelCorei7.67001"/>
    <s v="MXL7102ZBC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37"/>
    <s v="NUEVO"/>
    <d v="2017-06-14T00:00:00"/>
    <s v="HP"/>
    <s v="ProDesk 400 G3"/>
    <s v="Proces.IntelCorei7-6700"/>
    <s v="MXL7102ZG2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38"/>
    <s v="NUEVO"/>
    <d v="2017-06-14T00:00:00"/>
    <s v="HP"/>
    <s v="ProDesk 400 G3"/>
    <s v="Proces.IntelCorei7-6700"/>
    <s v="MXL7102ZFP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39"/>
    <s v="NUEVO"/>
    <d v="2017-06-14T00:00:00"/>
    <s v="HP"/>
    <s v="ProDesk 400 G3"/>
    <s v="Proces.IntelCorei7-6700"/>
    <s v="MXL7102ZFY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40"/>
    <s v="NUEVO"/>
    <d v="2017-06-14T00:00:00"/>
    <s v="HP"/>
    <s v="ProDesk 400 G3"/>
    <s v="Proces.IntelCorei7-6700"/>
    <s v="MXL7102ZFF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41"/>
    <s v="NUEVO"/>
    <m/>
    <s v="HP"/>
    <s v="ProDesk 400 G3"/>
    <s v="Proces.IntelCorei7-6700"/>
    <s v="MXL7102ZCF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42"/>
    <s v="NUEVO"/>
    <d v="2017-06-14T00:00:00"/>
    <s v="HP"/>
    <s v="ProDesk 400 G3"/>
    <s v="Proces.IntelCorei7-6700"/>
    <s v="MXL7102ZDJ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43"/>
    <s v="NUEVO"/>
    <d v="2017-06-14T00:00:00"/>
    <s v="HP"/>
    <s v="ProDesk 400 G3"/>
    <s v="Proces.IntelCorei7-6700"/>
    <s v="MXL7102ZCD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44"/>
    <s v="NUEVO"/>
    <d v="2017-06-14T00:00:00"/>
    <s v="HP"/>
    <s v="ProDesk 400 G3"/>
    <s v="Proces.IntelCorei7-6700"/>
    <s v="MXL7102ZGQ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45"/>
    <s v="USADO"/>
    <m/>
    <s v="HP"/>
    <s v="ProDesk 400 G3"/>
    <s v="Proces.IntelCorei7-6700"/>
    <s v="MXL7102ZBB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46"/>
    <s v="BUENO"/>
    <m/>
    <s v="HP"/>
    <s v="ProDesk 400 G3"/>
    <s v="Proces.IntelCorei7-6700"/>
    <s v="MXL7102ZFS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47"/>
    <s v="NUEVO"/>
    <d v="2017-06-14T00:00:00"/>
    <s v="HP"/>
    <s v="ProDesk 400 G3"/>
    <s v="Proces.IntelCorei7-6700"/>
    <s v="MXL7102ZFZ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48"/>
    <s v="NUEVO"/>
    <d v="2017-06-14T00:00:00"/>
    <s v="HP"/>
    <s v="ProDesk 400 G3"/>
    <s v="Proces.IntelCorei7-6700"/>
    <s v="MXL7102ZGR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49"/>
    <s v="NUEVO"/>
    <d v="2017-06-14T00:00:00"/>
    <s v="HP"/>
    <s v="ProDesk 400 G3"/>
    <s v="Proces.IntelCorei7-6700"/>
    <s v="MXL7102ZFJ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50"/>
    <s v="USADO"/>
    <m/>
    <s v="HP"/>
    <s v="ProDesk 400 G3"/>
    <s v="Proces.IntelCorei7-6700"/>
    <s v="MXL7102ZDD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51"/>
    <s v="NUEVO"/>
    <d v="2017-06-16T00:00:00"/>
    <s v="HP"/>
    <s v="ProDesk 400 G3"/>
    <s v="Proces.IntelCorei7-6700"/>
    <s v="MXL7102ZGZ"/>
    <s v="DE"/>
    <n v="5707296.7000000002"/>
    <n v="5707296.7000000002"/>
    <s v="1-6-70-02-001"/>
    <s v="1-6-70-02"/>
    <n v="622329.9"/>
    <n v="263213.226803653"/>
    <x v="1876"/>
    <d v="2017-06-12T00:00:00"/>
    <x v="3"/>
  </r>
  <r>
    <n v="225"/>
    <s v="4.2 EQUIPO DE COMPUTACION"/>
    <n v="1204"/>
    <s v="COMPUTADOR (Monitor, teclado,mouse)"/>
    <n v="7352"/>
    <s v="USADO"/>
    <m/>
    <s v="HP"/>
    <s v="ProDesk 400 G3"/>
    <s v="Proces.IntelCorei7-6700"/>
    <s v="MXL7102ZH5"/>
    <s v="DE"/>
    <n v="5707296.7000000002"/>
    <n v="5707296.7000000002"/>
    <s v="1-6-70-02-001"/>
    <s v="1-6-70-02"/>
    <n v="606693.47"/>
    <n v="263213.226803653"/>
    <x v="1876"/>
    <d v="2017-06-12T00:00:00"/>
    <x v="3"/>
  </r>
  <r>
    <n v="225"/>
    <s v="4.2 EQUIPO DE COMPUTACION"/>
    <n v="1204"/>
    <s v="COMPUTADOR (Monitor, teclado,mouse)"/>
    <n v="7353"/>
    <s v="NUEVO"/>
    <m/>
    <s v="HP"/>
    <s v="ProDesk 400 G3"/>
    <s v="Proces.IntelCorei7-6700"/>
    <s v="MXL7102ZDC"/>
    <s v="DE"/>
    <n v="5707296.7000000002"/>
    <n v="5707296.7000000002"/>
    <s v="1-6-70-02-001"/>
    <s v="1-6-70-02"/>
    <n v="587929.75"/>
    <n v="263213.226803653"/>
    <x v="1876"/>
    <d v="2017-06-12T00:00:00"/>
    <x v="3"/>
  </r>
  <r>
    <n v="225"/>
    <s v="4.2 EQUIPO DE COMPUTACION"/>
    <n v="1204"/>
    <s v="COMPUTADOR (Monitor, teclado,mouse)"/>
    <n v="7354"/>
    <s v="NUEVO"/>
    <d v="2017-06-27T00:00:00"/>
    <s v="HP"/>
    <s v="ProDesk 400 G3"/>
    <s v="Proces.IntelCorei7-6700"/>
    <s v="MXL7102ZCK"/>
    <s v="DE"/>
    <n v="5707296.7000000002"/>
    <n v="5707296.7000000002"/>
    <s v="1-6-70-02-001"/>
    <s v="1-6-70-02"/>
    <n v="587929.75"/>
    <n v="263213.226803653"/>
    <x v="1876"/>
    <d v="2017-06-12T00:00:00"/>
    <x v="3"/>
  </r>
  <r>
    <n v="225"/>
    <s v="4.2 EQUIPO DE COMPUTACION"/>
    <n v="1204"/>
    <s v="COMPUTADOR (Monitor, teclado,mouse)"/>
    <n v="7355"/>
    <s v="NUEVO"/>
    <m/>
    <s v="HP"/>
    <s v="ProDesk 400 G3"/>
    <s v="Proces.IntelCorei7-6700"/>
    <s v="MXL7102ZFC"/>
    <s v="DE"/>
    <n v="5707296.7000000002"/>
    <n v="5707296.7000000002"/>
    <s v="1-6-70-02-001"/>
    <s v="1-6-70-02"/>
    <n v="562911.46"/>
    <n v="263213.226803653"/>
    <x v="1876"/>
    <d v="2017-06-12T00:00:00"/>
    <x v="3"/>
  </r>
  <r>
    <n v="225"/>
    <s v="4.2 EQUIPO DE COMPUTACION"/>
    <n v="1204"/>
    <s v="COMPUTADOR (Monitor, teclado,mouse)"/>
    <n v="7356"/>
    <s v="BUENO"/>
    <d v="2017-12-21T00:00:00"/>
    <s v="HP"/>
    <s v="ProDesk 400 G3"/>
    <s v="Proces.IntelCorei7-6700"/>
    <s v="MXL7102ZGW"/>
    <s v="DE"/>
    <n v="5707296.7000000002"/>
    <n v="5707296.7000000002"/>
    <s v="1-6-70-02-001"/>
    <s v="1-6-70-02"/>
    <n v="497238.46"/>
    <n v="263213.226803653"/>
    <x v="1876"/>
    <d v="2017-06-12T00:00:00"/>
    <x v="3"/>
  </r>
  <r>
    <n v="225"/>
    <s v="4.2 EQUIPO DE COMPUTACION"/>
    <n v="1204"/>
    <s v="COMPUTADOR (Monitor, teclado,mouse)"/>
    <n v="7357"/>
    <s v="NUEVO"/>
    <m/>
    <s v="HP"/>
    <s v="ProDesk 400 G3"/>
    <s v="Proces.IntelCorei7-6700"/>
    <s v="MXL7102ZGK"/>
    <s v="DE"/>
    <n v="5707296.7000000002"/>
    <n v="5707296.7000000002"/>
    <s v="1-6-70-02-001"/>
    <s v="1-6-70-02"/>
    <n v="562911.46"/>
    <n v="263213.226803653"/>
    <x v="1876"/>
    <d v="2017-06-12T00:00:00"/>
    <x v="3"/>
  </r>
  <r>
    <n v="225"/>
    <s v="4.2 EQUIPO DE COMPUTACION"/>
    <n v="1204"/>
    <s v="COMPUTADOR (Monitor, teclado,mouse)"/>
    <n v="7358"/>
    <s v="USADO"/>
    <m/>
    <s v="HP"/>
    <s v="ProDesk 400 G3"/>
    <s v="Proces.IntelCorei7-6700"/>
    <s v="MXL7102ZBM"/>
    <s v="DE"/>
    <n v="5707296.7000000002"/>
    <n v="5707296.7000000002"/>
    <s v="1-6-70-02-001"/>
    <s v="1-6-70-02"/>
    <n v="562911.46"/>
    <n v="263213.226803653"/>
    <x v="1876"/>
    <d v="2017-06-12T00:00:00"/>
    <x v="3"/>
  </r>
  <r>
    <n v="225"/>
    <s v="4.2 EQUIPO DE COMPUTACION"/>
    <n v="1204"/>
    <s v="COMPUTADOR (Monitor, teclado,mouse)"/>
    <n v="7359"/>
    <s v="NUEVO"/>
    <m/>
    <s v="HP"/>
    <s v="ProDesk 400 G3"/>
    <s v="Proces.IntelCorei7-6700"/>
    <s v="MXL7091VKQ"/>
    <s v="DE"/>
    <n v="5707296.7000000002"/>
    <n v="5707296.7000000002"/>
    <s v="1-6-37-10-002-001"/>
    <s v="1-6-37-10"/>
    <n v="156364.29"/>
    <n v="631711.74432876718"/>
    <x v="1877"/>
    <d v="2017-06-12T00:00:00"/>
    <x v="3"/>
  </r>
  <r>
    <n v="225"/>
    <s v="4.2 EQUIPO DE COMPUTACION"/>
    <n v="1204"/>
    <s v="COMPUTADOR (Monitor, teclado,mouse)"/>
    <n v="7360"/>
    <s v="USADO"/>
    <m/>
    <s v="HP"/>
    <s v="ProDesk 400 G3"/>
    <s v="Proces.IntelCorei7-6700"/>
    <s v="MXL7091VLL"/>
    <s v="DE"/>
    <n v="5707296.7000000002"/>
    <n v="5707296.7000000002"/>
    <s v="1-6-70-02-001"/>
    <s v="1-6-70-02"/>
    <n v="562911.46"/>
    <n v="263213.226803653"/>
    <x v="1876"/>
    <d v="2017-06-12T00:00:00"/>
    <x v="3"/>
  </r>
  <r>
    <n v="225"/>
    <s v="4.2 EQUIPO DE COMPUTACION"/>
    <n v="1204"/>
    <s v="COMPUTADOR (Monitor, teclado,mouse)"/>
    <n v="7361"/>
    <s v="BUENO"/>
    <m/>
    <s v="HP"/>
    <s v="ProDesk 400 G3"/>
    <s v="Proces.IntelCorei7-6700"/>
    <s v="MXL7091VNT"/>
    <s v="DE"/>
    <n v="5707296.7000000002"/>
    <n v="5707296.7000000002"/>
    <s v="1-6-70-02-001"/>
    <s v="1-6-70-02"/>
    <n v="562911.46"/>
    <n v="263213.226803653"/>
    <x v="1876"/>
    <d v="2017-06-12T00:00:00"/>
    <x v="3"/>
  </r>
  <r>
    <n v="225"/>
    <s v="4.2 EQUIPO DE COMPUTACION"/>
    <n v="1204"/>
    <s v="COMPUTADOR (Monitor, teclado,mouse)"/>
    <n v="7362"/>
    <s v="BUENO"/>
    <m/>
    <s v="HP"/>
    <s v="ProDesk 400 G3"/>
    <s v="Proces.IntelCorei7-6700"/>
    <s v="MXL7091VMY"/>
    <s v="DE"/>
    <n v="5707296.7000000002"/>
    <n v="5707296.7000000002"/>
    <s v="1-6-70-02-001"/>
    <s v="1-6-70-02"/>
    <n v="562911.46"/>
    <n v="263213.226803653"/>
    <x v="1876"/>
    <d v="2017-06-12T00:00:00"/>
    <x v="3"/>
  </r>
  <r>
    <n v="225"/>
    <s v="4.2 EQUIPO DE COMPUTACION"/>
    <n v="1204"/>
    <s v="COMPUTADOR (Monitor, teclado,mouse)"/>
    <n v="7363"/>
    <s v="NUEVO"/>
    <m/>
    <s v="HP"/>
    <s v="ProDesk 400 G3"/>
    <s v="Proces.IntelCorei7-6700"/>
    <s v="MXL7102ZFX"/>
    <s v="DE"/>
    <n v="5707296.7000000002"/>
    <n v="5707296.7000000002"/>
    <s v="1-6-70-02-001"/>
    <s v="1-6-70-02"/>
    <n v="562911.46"/>
    <n v="263213.226803653"/>
    <x v="1876"/>
    <d v="2017-06-12T00:00:00"/>
    <x v="3"/>
  </r>
  <r>
    <n v="225"/>
    <s v="4.2 EQUIPO DE COMPUTACION"/>
    <n v="1204"/>
    <s v="COMPUTADOR (Monitor, teclado,mouse)"/>
    <n v="7364"/>
    <s v="NUEVO"/>
    <m/>
    <s v="HP"/>
    <s v="ProDesk 400 G3"/>
    <s v="Proces.IntelCorei7-6700"/>
    <s v="MXL7091VKD"/>
    <s v="DE"/>
    <n v="5707296.7000000002"/>
    <n v="5707296.7000000002"/>
    <s v="1-6-70-02-001"/>
    <s v="1-6-70-02"/>
    <n v="562911.46"/>
    <n v="263213.226803653"/>
    <x v="1876"/>
    <d v="2017-06-12T00:00:00"/>
    <x v="3"/>
  </r>
  <r>
    <n v="225"/>
    <s v="4.2 EQUIPO DE COMPUTACION"/>
    <n v="1204"/>
    <s v="COMPUTADOR (Monitor, teclado,mouse)"/>
    <n v="7365"/>
    <s v="NUEVO"/>
    <d v="2017-07-31T00:00:00"/>
    <s v="HP"/>
    <s v="ProDesk 400 G3"/>
    <s v="Proces.IntelCorei7-6700"/>
    <s v="MXL7091VN4"/>
    <s v="DE"/>
    <n v="5707296.7000000002"/>
    <n v="5707296.7000000002"/>
    <s v="1-6-70-02-001"/>
    <s v="1-6-70-02"/>
    <n v="481602.03"/>
    <n v="263213.226803653"/>
    <x v="1876"/>
    <d v="2017-06-12T00:00:00"/>
    <x v="3"/>
  </r>
  <r>
    <n v="225"/>
    <s v="4.2 EQUIPO DE COMPUTACION"/>
    <n v="1204"/>
    <s v="COMPUTADOR (Monitor, teclado,mouse)"/>
    <n v="7366"/>
    <s v="NUEVO"/>
    <m/>
    <s v="HP"/>
    <s v="ProDesk 400 G3"/>
    <s v="Proces.IntelCorei7-6700"/>
    <s v="MXL7102ZB9"/>
    <s v="DE"/>
    <n v="5707296.7000000002"/>
    <n v="5707296.7000000002"/>
    <s v="1-6-70-02-001"/>
    <s v="1-6-70-02"/>
    <n v="481602.03"/>
    <n v="263213.226803653"/>
    <x v="1876"/>
    <d v="2017-06-12T00:00:00"/>
    <x v="3"/>
  </r>
  <r>
    <n v="225"/>
    <s v="4.2 EQUIPO DE COMPUTACION"/>
    <n v="1204"/>
    <s v="COMPUTADOR (Monitor, teclado,mouse)"/>
    <n v="7367"/>
    <s v="NUEVO"/>
    <d v="2017-07-31T00:00:00"/>
    <s v="HP"/>
    <s v="ProDesk 400 G3"/>
    <s v="Proces.IntelCorei7-6700"/>
    <s v="MXL7091VJC"/>
    <s v="DE"/>
    <n v="5707296.7000000002"/>
    <n v="5707296.7000000002"/>
    <s v="1-6-70-02-001"/>
    <s v="1-6-70-02"/>
    <n v="481602.03"/>
    <n v="263213.226803653"/>
    <x v="1876"/>
    <d v="2017-06-12T00:00:00"/>
    <x v="3"/>
  </r>
  <r>
    <n v="225"/>
    <s v="4.2 EQUIPO DE COMPUTACION"/>
    <n v="1204"/>
    <s v="COMPUTADOR (Monitor, teclado,mouse)"/>
    <n v="7368"/>
    <s v="NUEVO"/>
    <d v="2017-07-31T00:00:00"/>
    <s v="hp"/>
    <s v="ProDesk 400 G3"/>
    <s v="Proces.IntelCorei7-6700"/>
    <s v="MXL7091VMV"/>
    <s v="DE"/>
    <n v="5707296.7000000002"/>
    <n v="5707296.7000000002"/>
    <s v="1-6-70-02-001"/>
    <s v="1-6-70-02"/>
    <n v="481602.03"/>
    <n v="263213.226803653"/>
    <x v="1876"/>
    <d v="2017-06-12T00:00:00"/>
    <x v="3"/>
  </r>
  <r>
    <n v="225"/>
    <s v="4.2 EQUIPO DE COMPUTACION"/>
    <n v="1204"/>
    <s v="COMPUTADOR (Monitor, teclado,mouse)"/>
    <n v="7369"/>
    <s v="USADO"/>
    <m/>
    <s v="HP"/>
    <s v="ProDesk 400 G3"/>
    <s v="Proces.IntelCorei7-6700"/>
    <s v="MXL7091VK3"/>
    <s v="DE"/>
    <n v="5707296.7000000002"/>
    <n v="5707296.7000000002"/>
    <s v="1-6-70-02-001"/>
    <s v="1-6-70-02"/>
    <n v="628584.47"/>
    <n v="263213.226803653"/>
    <x v="1876"/>
    <d v="2017-06-12T00:00:00"/>
    <x v="3"/>
  </r>
  <r>
    <n v="225"/>
    <s v="4.2 EQUIPO DE COMPUTACION"/>
    <n v="1204"/>
    <s v="COMPUTADOR (Monitor, teclado,mouse)"/>
    <n v="7370"/>
    <s v="NUEVO"/>
    <d v="2017-07-31T00:00:00"/>
    <s v="HP"/>
    <s v="ProDesk 400 G3"/>
    <s v="Proces.IntelCorei7-6700"/>
    <s v="MXL7091VKM"/>
    <s v="DE"/>
    <n v="5707296.7000000002"/>
    <n v="5707296.7000000002"/>
    <s v="1-6-70-02-001"/>
    <s v="1-6-70-02"/>
    <n v="481602.03"/>
    <n v="263213.226803653"/>
    <x v="1876"/>
    <d v="2017-06-12T00:00:00"/>
    <x v="3"/>
  </r>
  <r>
    <n v="225"/>
    <s v="4.2 EQUIPO DE COMPUTACION"/>
    <n v="1204"/>
    <s v="COMPUTADOR (Monitor, teclado,mouse)"/>
    <n v="7371"/>
    <s v="USADO"/>
    <m/>
    <s v="HP"/>
    <s v="ProDesk 400 G3"/>
    <s v="Proces.IntelCorei7-6700"/>
    <s v="MXL7102Z9F"/>
    <s v="DE"/>
    <n v="5707296.7000000002"/>
    <n v="5707296.7000000002"/>
    <s v="1-6-70-02-001"/>
    <s v="1-6-70-02"/>
    <n v="481602.03"/>
    <n v="263213.226803653"/>
    <x v="1876"/>
    <d v="2017-06-12T00:00:00"/>
    <x v="3"/>
  </r>
  <r>
    <n v="225"/>
    <s v="4.2 EQUIPO DE COMPUTACION"/>
    <n v="1204"/>
    <s v="COMPUTADOR (Monitor, teclado,mouse)"/>
    <n v="7372"/>
    <s v="USADO"/>
    <m/>
    <s v="HP"/>
    <s v="ProDesk 400 G3"/>
    <s v="Proces.IntelCorei7-6700"/>
    <s v="MXL7102ZB8"/>
    <s v="DE"/>
    <n v="5707296.7000000002"/>
    <n v="5707296.7000000002"/>
    <s v="1-6-70-02-001"/>
    <s v="1-6-70-02"/>
    <n v="481602.03"/>
    <n v="263213.226803653"/>
    <x v="1876"/>
    <d v="2017-06-12T00:00:00"/>
    <x v="3"/>
  </r>
  <r>
    <n v="225"/>
    <s v="4.2 EQUIPO DE COMPUTACION"/>
    <n v="1204"/>
    <s v="COMPUTADOR (Monitor, teclado,mouse)"/>
    <n v="7373"/>
    <s v="NUEVO"/>
    <m/>
    <s v="HP"/>
    <s v="ProDesk 400 G3"/>
    <s v="Proces.IntelCorei7-6700"/>
    <s v="MXL7102Z9M"/>
    <s v="DE"/>
    <n v="5707296.7000000002"/>
    <n v="5707296.7000000002"/>
    <s v="1-6-70-02-001"/>
    <s v="1-6-70-02"/>
    <n v="481602.03"/>
    <n v="263213.226803653"/>
    <x v="1876"/>
    <d v="2017-06-12T00:00:00"/>
    <x v="3"/>
  </r>
  <r>
    <n v="225"/>
    <s v="4.2 EQUIPO DE COMPUTACION"/>
    <n v="1204"/>
    <s v="COMPUTADOR (Monitor, teclado,mouse)"/>
    <n v="7374"/>
    <s v="NUEVO"/>
    <d v="2017-08-10T00:00:00"/>
    <s v="HP"/>
    <s v="ProDesk 400 G3"/>
    <s v="Proces.IntelCorei7-6700"/>
    <s v="MXL7102ZFL"/>
    <s v="DE"/>
    <n v="5707296.7000000002"/>
    <n v="5707296.7000000002"/>
    <s v="1-6-70-02-001"/>
    <s v="1-6-70-02"/>
    <n v="450329.17"/>
    <n v="263213.226803653"/>
    <x v="1876"/>
    <d v="2017-06-12T00:00:00"/>
    <x v="3"/>
  </r>
  <r>
    <n v="225"/>
    <s v="4.2 EQUIPO DE COMPUTACION"/>
    <n v="1204"/>
    <s v="COMPUTADOR (Monitor, teclado,mouse)"/>
    <n v="7375"/>
    <s v="NUEVO"/>
    <d v="2017-08-10T00:00:00"/>
    <s v="HP"/>
    <s v="ProDesk 400 G3"/>
    <s v="Proces.IntelCorei7-6700"/>
    <s v="MXL7102ZBF"/>
    <s v="DE"/>
    <n v="5707296.7000000002"/>
    <n v="5707296.7000000002"/>
    <s v="1-6-70-02-001"/>
    <s v="1-6-70-02"/>
    <n v="450329.17"/>
    <n v="263213.226803653"/>
    <x v="1876"/>
    <d v="2017-06-12T00:00:00"/>
    <x v="3"/>
  </r>
  <r>
    <n v="225"/>
    <s v="4.2 EQUIPO DE COMPUTACION"/>
    <n v="1204"/>
    <s v="COMPUTADOR (Monitor, teclado,mouse)"/>
    <n v="7376"/>
    <s v="NUEVO"/>
    <d v="2017-08-10T00:00:00"/>
    <s v="HP"/>
    <s v="ProDesk 400 G3"/>
    <s v="Proces.IntelCorei7-6700"/>
    <s v="MXL7102ZFK"/>
    <s v="DE"/>
    <n v="5707296.7000000002"/>
    <n v="5707296.7000000002"/>
    <s v="1-6-70-02-001"/>
    <s v="1-6-70-02"/>
    <n v="450329.17"/>
    <n v="263213.226803653"/>
    <x v="1876"/>
    <d v="2017-06-12T00:00:00"/>
    <x v="3"/>
  </r>
  <r>
    <n v="225"/>
    <s v="4.2 EQUIPO DE COMPUTACION"/>
    <n v="1204"/>
    <s v="COMPUTADOR (Monitor, teclado,mouse)"/>
    <n v="7377"/>
    <s v="USADO"/>
    <m/>
    <s v="HP"/>
    <s v="ProDesk 400 G3"/>
    <s v="Proces.IntelCorei7-6700"/>
    <s v="MXL7102ZDT"/>
    <s v="DE"/>
    <n v="5707296.7000000002"/>
    <n v="5707296.7000000002"/>
    <s v="1-6-70-02-001"/>
    <s v="1-6-70-02"/>
    <n v="394038.02"/>
    <n v="263213.226803653"/>
    <x v="1876"/>
    <d v="2017-06-12T00:00:00"/>
    <x v="3"/>
  </r>
  <r>
    <n v="225"/>
    <s v="4.2 EQUIPO DE COMPUTACION"/>
    <n v="1204"/>
    <s v="COMPUTADOR (Monitor, teclado,mouse)"/>
    <n v="7378"/>
    <s v="NUEVO"/>
    <d v="2017-09-26T00:00:00"/>
    <s v="HO"/>
    <s v="ProDesk 400 G3"/>
    <s v="Proces.IntelCorei7-6700"/>
    <s v="MXL7102ZFW"/>
    <s v="DE"/>
    <n v="5707296.7000000002"/>
    <n v="5707296.7000000002"/>
    <s v="1-6-70-02-001"/>
    <s v="1-6-70-02"/>
    <n v="303346.74"/>
    <n v="263213.226803653"/>
    <x v="1876"/>
    <d v="2017-06-12T00:00:00"/>
    <x v="3"/>
  </r>
  <r>
    <n v="225"/>
    <s v="4.2 EQUIPO DE COMPUTACION"/>
    <n v="1204"/>
    <s v="COMPUTADOR (Monitor, teclado,mouse)"/>
    <n v="7379"/>
    <s v="NUEVO"/>
    <d v="2017-09-26T00:00:00"/>
    <s v="HP"/>
    <s v="ProDesk 400 G3"/>
    <s v="Proces.IntelCorei7-6700"/>
    <s v="MXL7102Z91"/>
    <s v="DE"/>
    <n v="5707296.7000000002"/>
    <n v="5707296.7000000002"/>
    <s v="1-6-70-02-001"/>
    <s v="1-6-70-02"/>
    <n v="303346.74"/>
    <n v="263213.226803653"/>
    <x v="1876"/>
    <d v="2017-06-12T00:00:00"/>
    <x v="3"/>
  </r>
  <r>
    <n v="225"/>
    <s v="4.2 EQUIPO DE COMPUTACION"/>
    <n v="1204"/>
    <s v="COMPUTADOR (Monitor, teclado,mouse)"/>
    <n v="7380"/>
    <s v="NUEVO"/>
    <d v="2017-09-26T00:00:00"/>
    <s v="HP"/>
    <s v="ProDesk 400 G3"/>
    <s v="Proces.IntelCorei7-6700"/>
    <s v="MXL7102ZFT"/>
    <s v="DE"/>
    <n v="5707296.7000000002"/>
    <n v="5707296.7000000002"/>
    <s v="1-6-70-02-001"/>
    <s v="1-6-70-02"/>
    <n v="303346.74"/>
    <n v="263213.226803653"/>
    <x v="1876"/>
    <d v="2017-06-12T00:00:00"/>
    <x v="3"/>
  </r>
  <r>
    <n v="241"/>
    <s v="9.1 ELEMENTOS MUSICALES"/>
    <n v="1622"/>
    <s v="PARTITURAS"/>
    <n v="7381"/>
    <s v="NUEVO"/>
    <m/>
    <s v="La Vaqueria"/>
    <s v="Arreglo"/>
    <s v="San Juanero"/>
    <m/>
    <s v="DE"/>
    <n v="1739130"/>
    <n v="1739130"/>
    <s v="1-9-60-90-003"/>
    <s v="1-6-81-06"/>
    <n v="0"/>
    <n v="88147.684931506839"/>
    <x v="1878"/>
    <d v="2017-06-29T00:00:00"/>
    <x v="0"/>
  </r>
  <r>
    <n v="241"/>
    <s v="9.1 ELEMENTOS MUSICALES"/>
    <n v="1622"/>
    <s v="PARTITURAS"/>
    <n v="7382"/>
    <s v="NUEVO"/>
    <m/>
    <s v="Prende la Vela"/>
    <s v="Arreglo"/>
    <s v="Cumbia - Porro"/>
    <m/>
    <s v="DE"/>
    <n v="1739130"/>
    <n v="1739130"/>
    <s v="1-9-60-90-003"/>
    <s v="1-6-81-06"/>
    <n v="0"/>
    <n v="88147.684931506839"/>
    <x v="1878"/>
    <d v="2017-06-29T00:00:00"/>
    <x v="0"/>
  </r>
  <r>
    <n v="241"/>
    <s v="9.1 ELEMENTOS MUSICALES"/>
    <n v="1622"/>
    <s v="PARTITURAS"/>
    <n v="7383"/>
    <s v="NUEVO"/>
    <m/>
    <s v="CUANDO NOS VOLVAMOS A ENCONTRA"/>
    <s v="CARLOS VIVES"/>
    <s v="ARREGLO"/>
    <s v="SCORE"/>
    <s v="DE"/>
    <n v="1739130"/>
    <n v="1739130"/>
    <s v="1-9-60-90-003"/>
    <s v="1-6-81-06"/>
    <n v="0"/>
    <n v="77665.257534246572"/>
    <x v="1879"/>
    <d v="2017-07-21T00:00:00"/>
    <x v="0"/>
  </r>
  <r>
    <n v="241"/>
    <s v="9.1 ELEMENTOS MUSICALES"/>
    <n v="1622"/>
    <s v="PARTITURAS"/>
    <n v="7384"/>
    <s v="NUEVO"/>
    <m/>
    <s v="LA TIERRA DEL OLVIDO"/>
    <s v="CARLOS VIVES"/>
    <s v="ARREGLO"/>
    <s v="SCORE"/>
    <s v="DE"/>
    <n v="1739130"/>
    <n v="1739130"/>
    <s v="1-9-60-90-003"/>
    <s v="1-6-81-06"/>
    <n v="0"/>
    <n v="77665.257534246572"/>
    <x v="1879"/>
    <d v="2017-07-21T00:00:00"/>
    <x v="0"/>
  </r>
  <r>
    <n v="241"/>
    <s v="9.1 ELEMENTOS MUSICALES"/>
    <n v="1622"/>
    <s v="PARTITURAS"/>
    <n v="7385"/>
    <s v="NUEVO"/>
    <m/>
    <s v="BAILAR CONTIGO"/>
    <s v="CARLOS VIVES"/>
    <s v="ARREGLO"/>
    <s v="SCORE"/>
    <s v="DE"/>
    <n v="1739130"/>
    <n v="1739130"/>
    <s v="1-9-60-90-003"/>
    <s v="1-6-81-06"/>
    <n v="0"/>
    <n v="77665.257534246572"/>
    <x v="1879"/>
    <d v="2017-07-21T00:00:00"/>
    <x v="0"/>
  </r>
  <r>
    <n v="241"/>
    <s v="9.1 ELEMENTOS MUSICALES"/>
    <n v="1622"/>
    <s v="PARTITURAS"/>
    <n v="7386"/>
    <s v="NUEVO"/>
    <m/>
    <s v="NOTA DE AMOR"/>
    <s v="CARLOS VIVES"/>
    <s v="ARREGLO"/>
    <s v="SCORE"/>
    <s v="DE"/>
    <n v="1739130"/>
    <n v="1739130"/>
    <s v="1-9-60-90-003"/>
    <s v="1-6-81-06"/>
    <n v="0"/>
    <n v="77665.257534246572"/>
    <x v="1879"/>
    <d v="2017-07-21T00:00:00"/>
    <x v="0"/>
  </r>
  <r>
    <n v="241"/>
    <s v="9.1 ELEMENTOS MUSICALES"/>
    <n v="1622"/>
    <s v="PARTITURAS"/>
    <n v="7387"/>
    <s v="NUEVO"/>
    <m/>
    <s v="SABES UNA COSA"/>
    <s v="RUBEN FUENTES"/>
    <s v="ARREGLO"/>
    <s v="SCORE"/>
    <s v="DE"/>
    <n v="1739130"/>
    <n v="1739130"/>
    <s v="1-9-60-90-003"/>
    <s v="1-6-81-06"/>
    <n v="0"/>
    <n v="77665.257534246572"/>
    <x v="1879"/>
    <d v="2017-07-21T00:00:00"/>
    <x v="0"/>
  </r>
  <r>
    <n v="241"/>
    <s v="9.1 ELEMENTOS MUSICALES"/>
    <n v="1622"/>
    <s v="PARTITURAS"/>
    <n v="7388"/>
    <s v="NUEVO"/>
    <m/>
    <s v="EL MANICERO"/>
    <s v="MOISES SIMONS"/>
    <s v="ARREGLO"/>
    <s v="SCORE"/>
    <s v="DE"/>
    <n v="1739130"/>
    <n v="1739130"/>
    <s v="1-9-60-90-003"/>
    <s v="1-6-81-06"/>
    <n v="0"/>
    <n v="77665.257534246572"/>
    <x v="1879"/>
    <d v="2017-07-21T00:00:00"/>
    <x v="0"/>
  </r>
  <r>
    <n v="241"/>
    <s v="9.1 ELEMENTOS MUSICALES"/>
    <n v="1622"/>
    <s v="PARTITURAS"/>
    <n v="7389"/>
    <s v="NUEVO"/>
    <m/>
    <s v="CABALLO VIEJO"/>
    <s v="SIMON DIAZ"/>
    <s v="ARREGLO"/>
    <s v="SCORE"/>
    <s v="DE"/>
    <n v="1739130"/>
    <n v="1739130"/>
    <s v="1-9-60-90-003"/>
    <s v="1-6-81-06"/>
    <n v="0"/>
    <n v="77665.257534246572"/>
    <x v="1879"/>
    <d v="2017-07-21T00:00:00"/>
    <x v="0"/>
  </r>
  <r>
    <n v="241"/>
    <s v="9.1 ELEMENTOS MUSICALES"/>
    <n v="1622"/>
    <s v="PARTITURAS"/>
    <n v="7390"/>
    <s v="NUEVO"/>
    <m/>
    <s v="LA BIKINA"/>
    <s v="RUBEN FUENTES"/>
    <s v="ARREGLO"/>
    <s v="SCORE"/>
    <s v="DE"/>
    <n v="1739130"/>
    <n v="1739130"/>
    <s v="1-9-60-90-003"/>
    <s v="1-6-81-06"/>
    <n v="0"/>
    <n v="77665.257534246572"/>
    <x v="1879"/>
    <d v="2017-07-21T00:00:00"/>
    <x v="0"/>
  </r>
  <r>
    <n v="241"/>
    <s v="9.1 ELEMENTOS MUSICALES"/>
    <n v="1622"/>
    <s v="PARTITURAS"/>
    <n v="7391"/>
    <s v="NUEVO"/>
    <m/>
    <s v="NAVIDAD NEGRA"/>
    <s v="JOSE BARROS"/>
    <s v="ARREGLO"/>
    <s v="SCORE"/>
    <s v="DE"/>
    <n v="1739130"/>
    <n v="1739130"/>
    <s v="1-9-60-90-003"/>
    <s v="1-6-81-06"/>
    <n v="0"/>
    <n v="77665.257534246572"/>
    <x v="1879"/>
    <d v="2017-07-21T00:00:00"/>
    <x v="0"/>
  </r>
  <r>
    <n v="241"/>
    <s v="9.1 ELEMENTOS MUSICALES"/>
    <n v="1622"/>
    <s v="PARTITURAS"/>
    <n v="7392"/>
    <s v="NUEVO"/>
    <m/>
    <s v="EL SWING DE LA PROPUESTA"/>
    <s v="Manuel Medrano"/>
    <s v="ARREGLO"/>
    <s v="SCORE"/>
    <s v="DE"/>
    <n v="4000000"/>
    <n v="4000000"/>
    <s v="1-9-60-90-003"/>
    <s v="1-6-81-06"/>
    <n v="0"/>
    <n v="172054.79452054793"/>
    <x v="1880"/>
    <d v="2017-07-27T00:00:00"/>
    <x v="0"/>
  </r>
  <r>
    <n v="241"/>
    <s v="9.1 ELEMENTOS MUSICALES"/>
    <n v="1622"/>
    <s v="PARTITURAS"/>
    <n v="7393"/>
    <s v="NUEVO"/>
    <m/>
    <s v="DONDE NADIE PUEDA IR"/>
    <s v="MANUEL MEDRANO"/>
    <s v="ARREGLO"/>
    <s v="SCORE"/>
    <s v="DE"/>
    <n v="4000000"/>
    <n v="4000000"/>
    <s v="1-9-60-90-003"/>
    <s v="1-6-81-06"/>
    <n v="0"/>
    <n v="172054.79452054793"/>
    <x v="1880"/>
    <d v="2017-07-27T00:00:00"/>
    <x v="0"/>
  </r>
  <r>
    <n v="241"/>
    <s v="9.1 ELEMENTOS MUSICALES"/>
    <n v="1622"/>
    <s v="PARTITURAS"/>
    <n v="7394"/>
    <s v="NUEVO"/>
    <m/>
    <s v="YO SOLO NADO CONTIGO"/>
    <s v="MANUEL MEDRANO"/>
    <s v="ARREGLO"/>
    <s v="SCORE"/>
    <s v="DE"/>
    <n v="4000000"/>
    <n v="4000000"/>
    <s v="1-9-60-90-003"/>
    <s v="1-6-81-06"/>
    <n v="0"/>
    <n v="172054.79452054793"/>
    <x v="1880"/>
    <d v="2017-07-27T00:00:00"/>
    <x v="0"/>
  </r>
  <r>
    <n v="241"/>
    <s v="9.1 ELEMENTOS MUSICALES"/>
    <n v="1622"/>
    <s v="PARTITURAS"/>
    <n v="7395"/>
    <s v="NUEVO"/>
    <m/>
    <s v="BAJO EL AGUA"/>
    <s v="MANUEL MEDRANO"/>
    <s v="ARREGLO"/>
    <s v="SCORE"/>
    <s v="DE"/>
    <n v="4500000"/>
    <n v="4500000"/>
    <s v="1-9-60-90-003"/>
    <s v="1-6-81-06"/>
    <n v="0"/>
    <n v="193561.64383561644"/>
    <x v="1881"/>
    <d v="2017-07-27T00:00:00"/>
    <x v="0"/>
  </r>
  <r>
    <n v="241"/>
    <s v="9.1 ELEMENTOS MUSICALES"/>
    <n v="1622"/>
    <s v="PARTITURAS"/>
    <n v="7396"/>
    <s v="NUEVO"/>
    <m/>
    <s v="AFUERA DEL PLANETA"/>
    <s v="MANUEL MEDRANO"/>
    <s v="ARREGLO"/>
    <s v="SCORE"/>
    <s v="DE"/>
    <n v="4500000"/>
    <n v="4500000"/>
    <s v="1-9-60-90-003"/>
    <s v="1-6-81-06"/>
    <n v="0"/>
    <n v="193561.64383561644"/>
    <x v="1881"/>
    <d v="2017-07-27T00:00:00"/>
    <x v="0"/>
  </r>
  <r>
    <n v="241"/>
    <s v="9.1 ELEMENTOS MUSICALES"/>
    <n v="1622"/>
    <s v="PARTITURAS"/>
    <n v="7397"/>
    <s v="NUEVO"/>
    <m/>
    <s v="UNA Y OTRA VEZ"/>
    <s v="MANUEL MEDRANO"/>
    <s v="ARREGLO"/>
    <s v="SCORE"/>
    <s v="DE"/>
    <n v="4500000"/>
    <n v="4500000"/>
    <s v="1-9-60-90-003"/>
    <s v="1-6-81-06"/>
    <n v="0"/>
    <n v="193561.64383561644"/>
    <x v="1881"/>
    <d v="2017-07-27T00:00:00"/>
    <x v="0"/>
  </r>
  <r>
    <n v="241"/>
    <s v="9.1 ELEMENTOS MUSICALES"/>
    <n v="1622"/>
    <s v="PARTITURAS"/>
    <n v="7398"/>
    <s v="NUEVO"/>
    <m/>
    <s v="OBERTURA TRIUNFAL OP.255"/>
    <s v="BLAS EMILIO ATEHORTUA"/>
    <s v="OBERTURA"/>
    <m/>
    <s v="DE"/>
    <n v="11500000"/>
    <n v="11500000"/>
    <s v="1-9-60-90-003"/>
    <s v="1-6-81-06"/>
    <n v="0"/>
    <n v="491506.84931506851"/>
    <x v="1882"/>
    <d v="2017-07-28T00:00:00"/>
    <x v="0"/>
  </r>
  <r>
    <n v="241"/>
    <s v="9.1 ELEMENTOS MUSICALES"/>
    <n v="1622"/>
    <s v="PARTITURAS"/>
    <n v="7399"/>
    <s v="NUEVO"/>
    <m/>
    <s v="SI PUDIERA"/>
    <s v="MANUEL MEDRANO"/>
    <s v="ARREGLO"/>
    <s v="SOCRE"/>
    <s v="DE"/>
    <n v="4000000"/>
    <n v="4000000"/>
    <s v="1-9-60-90-003"/>
    <s v="1-6-81-06"/>
    <n v="0"/>
    <n v="167671.23287671234"/>
    <x v="1883"/>
    <d v="2017-07-31T00:00:00"/>
    <x v="0"/>
  </r>
  <r>
    <n v="241"/>
    <s v="9.1 ELEMENTOS MUSICALES"/>
    <n v="1622"/>
    <s v="PARTITURAS"/>
    <n v="7400"/>
    <s v="NUEVO"/>
    <m/>
    <s v="COMO HACER PARA OLVIDARTE"/>
    <s v="MANUEL MEDRANO"/>
    <s v="ARREGLO"/>
    <s v="SCORE"/>
    <s v="DE"/>
    <n v="4000000"/>
    <n v="4000000"/>
    <s v="1-9-60-90-003"/>
    <s v="1-6-81-06"/>
    <n v="0"/>
    <n v="167671.23287671234"/>
    <x v="1883"/>
    <d v="2017-07-31T00:00:00"/>
    <x v="0"/>
  </r>
  <r>
    <n v="241"/>
    <s v="9.1 ELEMENTOS MUSICALES"/>
    <n v="1622"/>
    <s v="PARTITURAS"/>
    <n v="7401"/>
    <s v="NUEVO"/>
    <m/>
    <s v="CABALLO VIEJO"/>
    <s v="SIMON DIAZ"/>
    <s v="ARREGLO"/>
    <s v="Javier Fierro"/>
    <s v="DE"/>
    <n v="4000000"/>
    <n v="4000000"/>
    <s v="1-9-60-90-003"/>
    <s v="1-6-81-06"/>
    <n v="0"/>
    <n v="158904.10958904109"/>
    <x v="1884"/>
    <d v="2017-08-08T00:00:00"/>
    <x v="0"/>
  </r>
  <r>
    <n v="225"/>
    <s v="4.2 EQUIPO DE COMPUTACION"/>
    <n v="1712"/>
    <s v="COMPUTADOR PORTATIL"/>
    <n v="7402"/>
    <s v="NUEVO"/>
    <d v="2017-09-04T00:00:00"/>
    <s v="HP"/>
    <s v="PROBOOK 640 G2"/>
    <s v="PORTATIL"/>
    <s v="5CG72556CZ"/>
    <s v="DE"/>
    <n v="6510210.6200000001"/>
    <n v="6510210.6200000001"/>
    <s v="1-6-70-02-001"/>
    <s v="1-6-70-02"/>
    <n v="424501.41"/>
    <n v="205116.22501369863"/>
    <x v="1885"/>
    <d v="2017-08-15T00:00:00"/>
    <x v="4"/>
  </r>
  <r>
    <n v="225"/>
    <s v="4.2 EQUIPO DE COMPUTACION"/>
    <n v="1712"/>
    <s v="COMPUTADOR PORTATIL"/>
    <n v="7403"/>
    <s v="USADO"/>
    <m/>
    <s v="HP"/>
    <s v="PROBOOK 640 G2"/>
    <s v="PORTATIL"/>
    <s v="5CG72556DH"/>
    <s v="DE"/>
    <n v="6510210.6200000001"/>
    <n v="6510210.6200000001"/>
    <s v="1-6-70-02-001"/>
    <s v="1-6-70-02"/>
    <n v="492278.95"/>
    <n v="205116.22501369863"/>
    <x v="1885"/>
    <d v="2017-08-15T00:00:00"/>
    <x v="4"/>
  </r>
  <r>
    <n v="225"/>
    <s v="4.2 EQUIPO DE COMPUTACION"/>
    <n v="1712"/>
    <s v="COMPUTADOR PORTATIL"/>
    <n v="7404"/>
    <s v="NUEVO"/>
    <d v="2017-08-16T00:00:00"/>
    <s v="HP"/>
    <s v="PROBOOK 640 G2"/>
    <s v="PORTATIL"/>
    <s v="5CG72556CJ"/>
    <s v="DE"/>
    <n v="6510210.6200000001"/>
    <n v="6510210.6200000001"/>
    <s v="1-6-70-02-001"/>
    <s v="1-6-70-02"/>
    <n v="492278.95"/>
    <n v="205116.22501369863"/>
    <x v="1885"/>
    <d v="2017-08-15T00:00:00"/>
    <x v="4"/>
  </r>
  <r>
    <n v="225"/>
    <s v="4.2 EQUIPO DE COMPUTACION"/>
    <n v="1712"/>
    <s v="COMPUTADOR PORTATIL"/>
    <n v="7405"/>
    <s v="NUEVO"/>
    <d v="2017-08-16T00:00:00"/>
    <s v="HP"/>
    <s v="PROBOOK 640 G2"/>
    <s v="PORTATIL"/>
    <s v="5CG72556BT"/>
    <s v="DE"/>
    <n v="6510210.6200000001"/>
    <n v="6510210.6200000001"/>
    <s v="1-6-70-02-001"/>
    <s v="1-6-70-02"/>
    <n v="492278.95"/>
    <n v="205116.22501369863"/>
    <x v="1885"/>
    <d v="2017-08-15T00:00:00"/>
    <x v="4"/>
  </r>
  <r>
    <n v="225"/>
    <s v="4.2 EQUIPO DE COMPUTACION"/>
    <n v="1712"/>
    <s v="COMPUTADOR PORTATIL"/>
    <n v="7406"/>
    <s v="NUEVO"/>
    <d v="2017-08-16T00:00:00"/>
    <s v="HP"/>
    <s v="PROBOOK 640 G2"/>
    <s v="PORTATIL"/>
    <s v="5CG72556CR"/>
    <s v="DE"/>
    <n v="6510210.6200000001"/>
    <n v="6510210.6200000001"/>
    <s v="1-6-70-02-001"/>
    <s v="1-6-70-02"/>
    <n v="492278.95"/>
    <n v="205116.22501369863"/>
    <x v="1885"/>
    <d v="2017-08-15T00:00:00"/>
    <x v="4"/>
  </r>
  <r>
    <n v="225"/>
    <s v="4.2 EQUIPO DE COMPUTACION"/>
    <n v="1712"/>
    <s v="COMPUTADOR PORTATIL"/>
    <n v="7407"/>
    <s v="USADO"/>
    <m/>
    <s v="HP"/>
    <s v="PROBOOK 640 G2"/>
    <s v="PORTATIL"/>
    <s v="CG72556DV"/>
    <s v="DE"/>
    <n v="6510210.6200000001"/>
    <n v="6510210.6200000001"/>
    <s v="1-6-70-02-001"/>
    <s v="1-6-70-02"/>
    <n v="153391.26"/>
    <n v="205116.22501369863"/>
    <x v="1885"/>
    <d v="2017-08-15T00:00:00"/>
    <x v="4"/>
  </r>
  <r>
    <n v="225"/>
    <s v="4.2 EQUIPO DE COMPUTACION"/>
    <n v="1712"/>
    <s v="COMPUTADOR PORTATIL"/>
    <n v="7408"/>
    <s v="USADO"/>
    <m/>
    <s v="HP"/>
    <s v="PROBOOK 640 G2"/>
    <s v="PORTATIL"/>
    <s v="5CG72556D7"/>
    <s v="DE"/>
    <n v="6510210.6200000001"/>
    <n v="6510210.6200000001"/>
    <s v="1-6-70-02-001"/>
    <s v="1-6-70-02"/>
    <n v="492278.95"/>
    <n v="205116.22501369863"/>
    <x v="1885"/>
    <d v="2017-08-15T00:00:00"/>
    <x v="4"/>
  </r>
  <r>
    <n v="225"/>
    <s v="4.2 EQUIPO DE COMPUTACION"/>
    <n v="1712"/>
    <s v="COMPUTADOR PORTATIL"/>
    <n v="7409"/>
    <s v="NUEVO"/>
    <m/>
    <s v="HP"/>
    <s v="PROBOOK 640 G2"/>
    <s v="PORTATIL"/>
    <s v="5CG72556DN"/>
    <s v="DE"/>
    <n v="6510210.6200000001"/>
    <n v="6510210.6200000001"/>
    <s v="1-6-70-02-001"/>
    <s v="1-6-70-02"/>
    <n v="492278.95"/>
    <n v="205116.22501369863"/>
    <x v="1885"/>
    <d v="2017-08-15T00:00:00"/>
    <x v="4"/>
  </r>
  <r>
    <n v="225"/>
    <s v="4.2 EQUIPO DE COMPUTACION"/>
    <n v="1712"/>
    <s v="COMPUTADOR PORTATIL"/>
    <n v="7410"/>
    <s v="NUEVO"/>
    <d v="2017-11-10T00:00:00"/>
    <s v="HP"/>
    <s v="PROBOOK 640 G2"/>
    <s v="PORTATIL"/>
    <s v="5CG72556C0"/>
    <s v="DE"/>
    <n v="6510210.6200000001"/>
    <n v="6510210.6200000001"/>
    <s v="1-6-70-02-001"/>
    <s v="1-6-70-02"/>
    <n v="185496.41"/>
    <n v="205116.22501369863"/>
    <x v="1885"/>
    <d v="2017-08-15T00:00:00"/>
    <x v="4"/>
  </r>
  <r>
    <n v="225"/>
    <s v="4.2 EQUIPO DE COMPUTACION"/>
    <n v="1712"/>
    <s v="COMPUTADOR PORTATIL"/>
    <n v="7411"/>
    <s v="NUEVO"/>
    <d v="2017-08-16T00:00:00"/>
    <s v="HP"/>
    <s v="PROBOOK 640 G2"/>
    <s v="PORTATIL"/>
    <s v="5CG72556CB"/>
    <s v="DE"/>
    <n v="6510210.6200000001"/>
    <n v="6510210.6200000001"/>
    <s v="1-6-70-02-001"/>
    <s v="1-6-70-02"/>
    <n v="492278.95"/>
    <n v="205116.22501369863"/>
    <x v="1885"/>
    <d v="2017-08-15T00:00:00"/>
    <x v="4"/>
  </r>
  <r>
    <n v="225"/>
    <s v="4.2 EQUIPO DE COMPUTACION"/>
    <n v="1712"/>
    <s v="COMPUTADOR PORTATIL"/>
    <n v="7412"/>
    <s v="BUENO"/>
    <m/>
    <s v="HP"/>
    <s v="PROBOOK 640 G2"/>
    <s v="PORTAIL"/>
    <s v="5CG72556C5"/>
    <s v="DE"/>
    <n v="6510210.6200000001"/>
    <n v="6510210.6200000001"/>
    <s v="1-6-70-02-001"/>
    <s v="1-6-70-02"/>
    <n v="492278.95"/>
    <n v="205116.22501369863"/>
    <x v="1885"/>
    <d v="2017-08-15T00:00:00"/>
    <x v="4"/>
  </r>
  <r>
    <n v="241"/>
    <s v="9.1 ELEMENTOS MUSICALES"/>
    <n v="1622"/>
    <s v="PARTITURAS"/>
    <n v="7413"/>
    <s v="NUEVO"/>
    <m/>
    <s v="AÐO VIEJO"/>
    <s v="CRESCENCIO SALCEDO"/>
    <s v="Partes y Score"/>
    <s v="ARREGLO"/>
    <s v="DE"/>
    <n v="1739130"/>
    <n v="1739130"/>
    <s v="1-9-60-90-003"/>
    <s v="1-6-81-06"/>
    <n v="0"/>
    <n v="55270.980821917808"/>
    <x v="1886"/>
    <d v="2017-09-06T00:00:00"/>
    <x v="0"/>
  </r>
  <r>
    <n v="241"/>
    <s v="9.1 ELEMENTOS MUSICALES"/>
    <n v="1622"/>
    <s v="PARTITURAS"/>
    <n v="7414"/>
    <s v="NUEVO"/>
    <m/>
    <s v="LATINA"/>
    <s v="Banda 17"/>
    <s v="Partes y Score"/>
    <s v="ARREGLO"/>
    <s v="DE"/>
    <n v="1739130"/>
    <n v="1739130"/>
    <s v="1-9-60-90-003"/>
    <s v="1-6-81-06"/>
    <n v="0"/>
    <n v="55270.980821917808"/>
    <x v="1886"/>
    <d v="2017-09-06T00:00:00"/>
    <x v="0"/>
  </r>
  <r>
    <n v="241"/>
    <s v="9.1 ELEMENTOS MUSICALES"/>
    <n v="1622"/>
    <s v="PARTITURAS"/>
    <n v="7415"/>
    <s v="NUEVO"/>
    <m/>
    <s v="NOCHE DE PAZ"/>
    <s v="Franz Gruber"/>
    <s v="Partes y Score"/>
    <s v="ARREGLO"/>
    <s v="DE"/>
    <n v="1739130"/>
    <n v="1739130"/>
    <s v="1-9-60-90-003"/>
    <s v="1-6-81-06"/>
    <n v="0"/>
    <n v="55270.980821917808"/>
    <x v="1886"/>
    <d v="2017-09-06T00:00:00"/>
    <x v="0"/>
  </r>
  <r>
    <n v="241"/>
    <s v="9.1 ELEMENTOS MUSICALES"/>
    <n v="1622"/>
    <s v="PARTITURAS"/>
    <n v="7416"/>
    <s v="NUEVO"/>
    <m/>
    <s v="YERBERO MODERNO"/>
    <s v="NESTOR GIL"/>
    <s v="Score y Partes"/>
    <s v="ARREGLO"/>
    <s v="DE"/>
    <n v="1739130"/>
    <n v="1739130"/>
    <s v="1-9-60-90-003"/>
    <s v="1-6-81-06"/>
    <n v="0"/>
    <n v="55270.980821917808"/>
    <x v="1886"/>
    <d v="2017-09-06T00:00:00"/>
    <x v="0"/>
  </r>
  <r>
    <n v="225"/>
    <s v="4.2 EQUIPO DE COMPUTACION"/>
    <n v="1811"/>
    <s v="SOLUCIONES RESPALDO EN DISCO CON SW BACKUP"/>
    <n v="7417"/>
    <s v="NUEVO"/>
    <d v="2017-09-12T00:00:00"/>
    <s v="HP"/>
    <s v="STORE11"/>
    <n v="3540"/>
    <s v="USE724DG01"/>
    <s v="DE"/>
    <n v="160384630"/>
    <n v="160384630"/>
    <s v="1-6-70-02-001"/>
    <s v="1-6-70-02"/>
    <n v="9890385.5199999996"/>
    <n v="4027924.4977168948"/>
    <x v="1887"/>
    <d v="2017-09-12T00:00:00"/>
    <x v="3"/>
  </r>
  <r>
    <n v="225"/>
    <s v="4.2 EQUIPO DE COMPUTACION"/>
    <n v="1812"/>
    <s v="SOLUCION DE LIBRERIA"/>
    <n v="7418"/>
    <s v="NUEVO"/>
    <d v="2017-09-12T00:00:00"/>
    <s v="HP"/>
    <s v="PAPELIBRARY"/>
    <s v="MSL2024"/>
    <s v="MXA717Z033"/>
    <s v="DE"/>
    <n v="29260672"/>
    <n v="29260672"/>
    <s v="1-6-70-02-001"/>
    <s v="1-6-70-02"/>
    <n v="1804408.12"/>
    <n v="734857.05936073058"/>
    <x v="1888"/>
    <d v="2017-09-12T00:00:00"/>
    <x v="3"/>
  </r>
  <r>
    <n v="225"/>
    <s v="4.2 EQUIPO DE COMPUTACION"/>
    <n v="1813"/>
    <s v="SOLUCION DE ALMACENAMIENTO TIPO SAN HP 3PAR 8200"/>
    <n v="7419"/>
    <s v="NUEVO"/>
    <d v="2017-09-12T00:00:00"/>
    <s v="HP"/>
    <s v="SAM"/>
    <s v="3PAR 8200"/>
    <s v="2M272406ZQ"/>
    <s v="DE"/>
    <n v="269396365"/>
    <n v="269396365"/>
    <s v="1-6-70-02-001"/>
    <s v="1-6-70-02"/>
    <n v="16612775.84"/>
    <n v="6765662.1347031966"/>
    <x v="1889"/>
    <d v="2017-09-12T00:00:00"/>
    <x v="3"/>
  </r>
  <r>
    <n v="225"/>
    <s v="4.2 EQUIPO DE COMPUTACION"/>
    <n v="1232"/>
    <s v="SERVIDOR CON LINUX O WINDOWS SERVER"/>
    <n v="7420"/>
    <s v="NUEVO"/>
    <d v="2017-09-12T00:00:00"/>
    <s v="HP"/>
    <s v="DL360"/>
    <s v="LINUX"/>
    <s v="MXQ72405Q4"/>
    <s v="DE"/>
    <n v="33836936"/>
    <n v="33836936"/>
    <s v="1-6-70-02-001"/>
    <s v="1-6-70-02"/>
    <n v="2058027.34"/>
    <n v="849786.06392694067"/>
    <x v="1890"/>
    <d v="2017-09-12T00:00:00"/>
    <x v="3"/>
  </r>
  <r>
    <n v="225"/>
    <s v="4.2 EQUIPO DE COMPUTACION"/>
    <n v="1232"/>
    <s v="SERVIDOR CON LINUX O WINDOWS SERVER"/>
    <n v="7421"/>
    <s v="NUEVO"/>
    <d v="2017-09-12T00:00:00"/>
    <s v="HP"/>
    <s v="DL360"/>
    <s v="WINDOWUS SERVER"/>
    <s v="MXQ72403JH-M"/>
    <s v="DE"/>
    <n v="25719589"/>
    <n v="25719589"/>
    <s v="1-6-70-02-001"/>
    <s v="1-6-70-02"/>
    <n v="1564314.72"/>
    <n v="645925.75114155258"/>
    <x v="1891"/>
    <d v="2017-09-12T00:00:00"/>
    <x v="3"/>
  </r>
  <r>
    <n v="225"/>
    <s v="4.2 EQUIPO DE COMPUTACION"/>
    <n v="1232"/>
    <s v="SERVIDOR CON LINUX O WINDOWS SERVER"/>
    <n v="7422"/>
    <s v="NUEVO"/>
    <d v="2017-09-12T00:00:00"/>
    <s v="HP"/>
    <s v="DL360"/>
    <s v="WINDOWUS SERVER"/>
    <s v="MXQ72405Q2"/>
    <s v="DE"/>
    <n v="25719589"/>
    <n v="25719589"/>
    <s v="1-6-70-02-001"/>
    <s v="1-6-70-02"/>
    <n v="1564314.72"/>
    <n v="645925.75114155258"/>
    <x v="1891"/>
    <d v="2017-09-12T00:00:00"/>
    <x v="3"/>
  </r>
  <r>
    <n v="225"/>
    <s v="4.2 EQUIPO DE COMPUTACION"/>
    <n v="1814"/>
    <s v="SOLUCION SWITCH CORE (Incluidos 2 transceivers)"/>
    <n v="7423"/>
    <s v="NUEVO"/>
    <d v="2017-09-12T00:00:00"/>
    <s v="HP"/>
    <s v="N/A"/>
    <n v="5510"/>
    <s v="CN73H0Y08L"/>
    <s v="DE"/>
    <n v="19034288"/>
    <n v="19034288"/>
    <s v="1-6-70-02-001"/>
    <s v="1-6-70-02"/>
    <n v="1173781.0900000001"/>
    <n v="478030.06392694067"/>
    <x v="1892"/>
    <d v="2017-09-12T00:00:00"/>
    <x v="3"/>
  </r>
  <r>
    <n v="225"/>
    <s v="4.2 EQUIPO DE COMPUTACION"/>
    <n v="1815"/>
    <s v="SOLUCION SWTCHES BORDE (Incluidos 2 transceivers por switch)"/>
    <n v="7424"/>
    <s v="NUEVO"/>
    <d v="2017-09-12T00:00:00"/>
    <s v="HP"/>
    <s v="N/A"/>
    <n v="1950"/>
    <s v="CN73GQT0GX"/>
    <s v="DE"/>
    <n v="7306957"/>
    <n v="7306957"/>
    <s v="1-6-70-02-001"/>
    <s v="1-6-70-02"/>
    <n v="450595.69"/>
    <n v="183508.0525114155"/>
    <x v="1893"/>
    <d v="2017-09-12T00:00:00"/>
    <x v="3"/>
  </r>
  <r>
    <n v="225"/>
    <s v="4.2 EQUIPO DE COMPUTACION"/>
    <n v="1815"/>
    <s v="SOLUCION SWTCHES BORDE (Incluidos 2 transceivers por switch)"/>
    <n v="7425"/>
    <s v="NUEVO"/>
    <d v="2017-09-12T00:00:00"/>
    <s v="HP"/>
    <s v="N/A"/>
    <n v="1915"/>
    <s v="CN73GQT0WX"/>
    <s v="DE"/>
    <n v="7306957"/>
    <n v="7306957"/>
    <s v="1-6-70-02-001"/>
    <s v="1-6-70-02"/>
    <n v="450595.69"/>
    <n v="183508.0525114155"/>
    <x v="1893"/>
    <d v="2017-09-12T00:00:00"/>
    <x v="3"/>
  </r>
  <r>
    <n v="225"/>
    <s v="4.2 EQUIPO DE COMPUTACION"/>
    <n v="1815"/>
    <s v="SOLUCION SWTCHES BORDE (Incluidos 2 transceivers por switch)"/>
    <n v="7426"/>
    <s v="NUEVO"/>
    <d v="2017-09-12T00:00:00"/>
    <s v="HP"/>
    <s v="N/A"/>
    <n v="1950"/>
    <s v="CN73GQT12G"/>
    <s v="DE"/>
    <n v="7306957"/>
    <n v="7306957"/>
    <s v="1-6-70-02-001"/>
    <s v="1-6-70-02"/>
    <n v="450595.69"/>
    <n v="183508.0525114155"/>
    <x v="1893"/>
    <d v="2017-09-12T00:00:00"/>
    <x v="3"/>
  </r>
  <r>
    <n v="241"/>
    <s v="9.1 ELEMENTOS MUSICALES"/>
    <n v="1622"/>
    <s v="PARTITURAS"/>
    <n v="7428"/>
    <s v="NUEVO"/>
    <m/>
    <s v="PCHITO ECH╔"/>
    <s v="ALEX TOVAR"/>
    <s v="SCORE"/>
    <s v="ARREGLO"/>
    <s v="DE"/>
    <n v="1739130"/>
    <n v="1739130"/>
    <s v="1-9-60-90-003"/>
    <s v="1-6-81-06"/>
    <n v="0"/>
    <n v="44312.079452054793"/>
    <x v="1894"/>
    <d v="2017-09-29T00:00:00"/>
    <x v="0"/>
  </r>
  <r>
    <n v="241"/>
    <s v="9.1 ELEMENTOS MUSICALES"/>
    <n v="1622"/>
    <s v="PARTITURAS"/>
    <n v="7429"/>
    <s v="NUEVO"/>
    <m/>
    <s v="BOCA SAL{A"/>
    <s v="PACHO GAL┴N"/>
    <s v="SCORE"/>
    <s v="ARREGLO"/>
    <s v="DE"/>
    <n v="1739130"/>
    <n v="1739130"/>
    <s v="1-9-60-90-003"/>
    <s v="1-6-81-06"/>
    <n v="0"/>
    <n v="44312.079452054793"/>
    <x v="1894"/>
    <d v="2017-09-29T00:00:00"/>
    <x v="0"/>
  </r>
  <r>
    <n v="241"/>
    <s v="9.1 ELEMENTOS MUSICALES"/>
    <n v="1622"/>
    <s v="PARTITURAS"/>
    <n v="7430"/>
    <s v="NUEVO"/>
    <m/>
    <s v="BOCHICA"/>
    <s v="FRANCISCO CRISTANCHO CAMARGO"/>
    <s v="SCORE"/>
    <s v="ARREGLO"/>
    <s v="DE"/>
    <n v="1739130"/>
    <n v="1739130"/>
    <s v="1-9-60-90-003"/>
    <s v="1-6-81-06"/>
    <n v="0"/>
    <n v="44312.079452054793"/>
    <x v="1894"/>
    <d v="2017-09-29T00:00:00"/>
    <x v="0"/>
  </r>
  <r>
    <n v="225"/>
    <s v="4.2 EQUIPO DE COMPUTACION"/>
    <n v="1816"/>
    <s v="ESTACION DE TRABAJO Z240"/>
    <n v="7431"/>
    <s v="USADO"/>
    <m/>
    <s v="HP"/>
    <s v="Z240MT"/>
    <s v="OfficeStd 201+6 OLP NL gov"/>
    <s v="2UA7301T6Q"/>
    <s v="DE"/>
    <n v="8335593.04"/>
    <n v="8335593.04"/>
    <s v="1-6-70-02-001"/>
    <s v="1-6-70-02"/>
    <n v="435303.2"/>
    <n v="176988.61934246577"/>
    <x v="1895"/>
    <d v="2017-09-29T00:00:00"/>
    <x v="3"/>
  </r>
  <r>
    <n v="225"/>
    <s v="4.2 EQUIPO DE COMPUTACION"/>
    <n v="1816"/>
    <s v="ESTACION DE TRABAJO Z240"/>
    <n v="7432"/>
    <s v="USADO"/>
    <m/>
    <s v="HO"/>
    <s v="Z240 MT"/>
    <s v="OfficeStd 2016 OLP NL Gov"/>
    <s v="2UA7301T7J"/>
    <s v="DE"/>
    <n v="8335593.04"/>
    <n v="8335593.04"/>
    <s v="1-6-70-02-001"/>
    <s v="1-6-70-02"/>
    <n v="435303.2"/>
    <n v="176988.61934246577"/>
    <x v="1895"/>
    <d v="2017-09-29T00:00:00"/>
    <x v="3"/>
  </r>
  <r>
    <n v="225"/>
    <s v="4.2 EQUIPO DE COMPUTACION"/>
    <n v="1816"/>
    <s v="ESTACION DE TRABAJO Z240"/>
    <n v="7433"/>
    <s v="NUEVO"/>
    <d v="2017-09-29T00:00:00"/>
    <s v="HP"/>
    <s v="Z240 MT"/>
    <s v="OfficeStd 2016 OLP NL Gov"/>
    <s v="2UA7301T7F"/>
    <s v="DE"/>
    <n v="8335593.04"/>
    <n v="8335593.04"/>
    <s v="1-6-70-02-001"/>
    <s v="1-6-70-02"/>
    <n v="435303.2"/>
    <n v="176988.61934246577"/>
    <x v="1895"/>
    <d v="2017-09-29T00:00:00"/>
    <x v="3"/>
  </r>
  <r>
    <n v="225"/>
    <s v="4.2 EQUIPO DE COMPUTACION"/>
    <n v="1816"/>
    <s v="ESTACION DE TRABAJO Z240"/>
    <n v="7434"/>
    <s v="NUEVO"/>
    <d v="2017-09-29T00:00:00"/>
    <s v="HP"/>
    <s v="Z240MT"/>
    <s v="OfficeStd 2016 OLP NL Gov"/>
    <s v="2UA7301T7H"/>
    <s v="DE"/>
    <n v="8335593.04"/>
    <n v="8335593.04"/>
    <s v="1-6-70-02-001"/>
    <s v="1-6-70-02"/>
    <n v="435303.2"/>
    <n v="176988.61934246577"/>
    <x v="1895"/>
    <d v="2017-09-29T00:00:00"/>
    <x v="3"/>
  </r>
  <r>
    <n v="225"/>
    <s v="4.2 EQUIPO DE COMPUTACION"/>
    <n v="1816"/>
    <s v="ESTACION DE TRABAJO Z240"/>
    <n v="7435"/>
    <s v="NUEVO"/>
    <m/>
    <s v="HP"/>
    <s v="Z240MT"/>
    <s v="OfficeStd 2016 OLP NL Gov"/>
    <s v="2UA7301T7G"/>
    <s v="DE"/>
    <n v="8335593.04"/>
    <n v="8335593.04"/>
    <s v="1-6-35-04-002-001"/>
    <s v="1-6-35-04"/>
    <n v="0"/>
    <n v="424772.68642191787"/>
    <x v="1896"/>
    <d v="2017-09-29T00:00:00"/>
    <x v="3"/>
  </r>
  <r>
    <n v="247"/>
    <s v="1.4.5. INSTRUMENTAL DID┴CTICO"/>
    <n v="1818"/>
    <s v="VIOLIN"/>
    <n v="7436"/>
    <s v="NUEVO"/>
    <m/>
    <s v="SOLID ROSEWOOD"/>
    <s v="1/2 GK001"/>
    <s v="VERONA"/>
    <m/>
    <s v="DE"/>
    <n v="53061.78"/>
    <n v="53061.78"/>
    <s v="5-5-06-05-014-009"/>
    <s v="5-5-06-05-014-011"/>
    <n v="0"/>
    <n v="0"/>
    <x v="1897"/>
    <d v="2017-10-06T00:00:00"/>
    <x v="2"/>
  </r>
  <r>
    <n v="247"/>
    <s v="1.4.5. INSTRUMENTAL DID┴CTICO"/>
    <n v="1818"/>
    <s v="VIOLIN"/>
    <n v="7437"/>
    <s v="NUEVO"/>
    <m/>
    <s v="SOLID INLAID"/>
    <s v="4/4 GK002"/>
    <s v="VERONA"/>
    <m/>
    <s v="DE"/>
    <n v="59996.66"/>
    <n v="59996.66"/>
    <s v="5-5-06-05-014-009"/>
    <s v="5-5-06-05-014-011"/>
    <n v="0"/>
    <n v="0"/>
    <x v="1898"/>
    <d v="2017-10-06T00:00:00"/>
    <x v="2"/>
  </r>
  <r>
    <n v="247"/>
    <s v="1.4.5. INSTRUMENTAL DID┴CTICO"/>
    <n v="1818"/>
    <s v="VIOLIN"/>
    <n v="7438"/>
    <s v="NUEVO"/>
    <m/>
    <s v="SOLID INLAID"/>
    <s v="1/4 GK002"/>
    <s v="VERONA"/>
    <s v="NA"/>
    <s v="DE"/>
    <n v="57688.11"/>
    <n v="57688.11"/>
    <s v="5-5-06-05-014-009"/>
    <s v="5-5-06-05-014-011"/>
    <n v="0"/>
    <n v="0"/>
    <x v="1899"/>
    <d v="2017-10-06T00:00:00"/>
    <x v="2"/>
  </r>
  <r>
    <n v="247"/>
    <s v="1.4.5. INSTRUMENTAL DID┴CTICO"/>
    <n v="1818"/>
    <s v="VIOLIN"/>
    <n v="7439"/>
    <s v="NUEVO"/>
    <m/>
    <s v="PLYWOOD"/>
    <s v="4/4 GK001A"/>
    <s v="VERONA"/>
    <m/>
    <s v="DE"/>
    <n v="47092.33"/>
    <n v="47092.33"/>
    <s v="5-5-06-05-014-009"/>
    <s v="5-5-06-05-014-011"/>
    <n v="0"/>
    <n v="0"/>
    <x v="1900"/>
    <d v="2017-10-06T00:00:00"/>
    <x v="2"/>
  </r>
  <r>
    <n v="247"/>
    <s v="1.4.5. INSTRUMENTAL DID┴CTICO"/>
    <n v="1818"/>
    <s v="VIOLIN"/>
    <n v="7440"/>
    <s v="NUEVO"/>
    <m/>
    <s v="PLYWOOD"/>
    <s v="4/4 GK001A"/>
    <s v="VENORA"/>
    <m/>
    <s v="DE"/>
    <n v="47092.33"/>
    <n v="47092.33"/>
    <s v="5-5-06-05-014-009"/>
    <s v="5-5-06-05-014-011"/>
    <n v="0"/>
    <n v="0"/>
    <x v="1900"/>
    <d v="2017-10-06T00:00:00"/>
    <x v="2"/>
  </r>
  <r>
    <n v="247"/>
    <s v="1.4.5. INSTRUMENTAL DID┴CTICO"/>
    <n v="1818"/>
    <s v="VIOLIN"/>
    <n v="7441"/>
    <s v="NUEVO"/>
    <m/>
    <s v="PLYWOOD"/>
    <s v="4/4 GK001A"/>
    <s v="VERONA"/>
    <m/>
    <s v="DE"/>
    <n v="47092.33"/>
    <n v="47092.33"/>
    <s v="5-5-06-05-014-009"/>
    <s v="5-5-06-05-014-011"/>
    <n v="0"/>
    <n v="0"/>
    <x v="1900"/>
    <d v="2017-10-06T00:00:00"/>
    <x v="2"/>
  </r>
  <r>
    <n v="247"/>
    <s v="1.4.5. INSTRUMENTAL DID┴CTICO"/>
    <n v="1818"/>
    <s v="VIOLIN"/>
    <n v="7442"/>
    <s v="NUEVO"/>
    <m/>
    <s v="FEW FLAMED"/>
    <s v="4/4 GK004"/>
    <s v="EBONY VERONA"/>
    <m/>
    <s v="DE"/>
    <n v="131094.79"/>
    <n v="131094.79"/>
    <s v="5-5-06-05-014-009"/>
    <s v="5-5-06-05-014-011"/>
    <n v="0"/>
    <n v="0"/>
    <x v="1901"/>
    <d v="2017-10-06T00:00:00"/>
    <x v="2"/>
  </r>
  <r>
    <n v="247"/>
    <s v="1.4.5. INSTRUMENTAL DID┴CTICO"/>
    <n v="1819"/>
    <s v="VIOLA"/>
    <n v="7443"/>
    <s v="NUEVO"/>
    <m/>
    <s v="SOLID INLAID"/>
    <s v="16,5 HXVQ01"/>
    <s v="VERONA"/>
    <m/>
    <s v="DE"/>
    <n v="109414.39999999999"/>
    <n v="109414.39999999999"/>
    <s v="5-5-06-05-014-009"/>
    <s v="5-5-06-05-014-011"/>
    <n v="0"/>
    <n v="0"/>
    <x v="1902"/>
    <d v="2017-10-06T00:00:00"/>
    <x v="2"/>
  </r>
  <r>
    <n v="247"/>
    <s v="1.4.5. INSTRUMENTAL DID┴CTICO"/>
    <n v="1818"/>
    <s v="VIOLIN"/>
    <n v="7444"/>
    <s v="NUEVO"/>
    <m/>
    <s v="PLYWOOD"/>
    <s v="4/4 HXTQ08P"/>
    <s v="MATE VERONA"/>
    <s v="NANA"/>
    <s v="DE"/>
    <n v="74284.42"/>
    <n v="74284.42"/>
    <s v="5-5-06-05-014-009"/>
    <s v="5-5-06-05-014-011"/>
    <n v="0"/>
    <n v="0"/>
    <x v="1903"/>
    <d v="2017-10-06T00:00:00"/>
    <x v="2"/>
  </r>
  <r>
    <n v="247"/>
    <s v="1.4.5. INSTRUMENTAL DID┴CTICO"/>
    <n v="1818"/>
    <s v="VIOLIN"/>
    <n v="7445"/>
    <s v="NUEVO"/>
    <m/>
    <s v="MATE VERONA"/>
    <s v="4/4 HXTQ08P"/>
    <s v="MATE VERONA"/>
    <s v="NA"/>
    <s v="DE"/>
    <n v="74284.42"/>
    <n v="74284.42"/>
    <s v="5-5-06-05-014-009"/>
    <s v="5-5-06-05-014-011"/>
    <n v="0"/>
    <n v="0"/>
    <x v="1903"/>
    <d v="2017-10-06T00:00:00"/>
    <x v="2"/>
  </r>
  <r>
    <n v="247"/>
    <s v="1.4.5. INSTRUMENTAL DID┴CTICO"/>
    <n v="1818"/>
    <s v="VIOLIN"/>
    <n v="7446"/>
    <s v="NUEVO"/>
    <m/>
    <s v="MATE VERONA"/>
    <s v="4/4 HXTQ08P"/>
    <s v="MATE VERONA"/>
    <m/>
    <s v="DE"/>
    <n v="74284.42"/>
    <n v="74284.42"/>
    <s v="5-5-06-05-014-009"/>
    <s v="5-5-06-05-014-011"/>
    <n v="0"/>
    <n v="0"/>
    <x v="1903"/>
    <d v="2017-10-06T00:00:00"/>
    <x v="2"/>
  </r>
  <r>
    <n v="247"/>
    <s v="1.4.5. INSTRUMENTAL DID┴CTICO"/>
    <n v="1818"/>
    <s v="VIOLIN"/>
    <n v="7447"/>
    <s v="NUEVO"/>
    <m/>
    <s v="SOLID INLAID"/>
    <s v="1/16 HXTQ08A"/>
    <s v="VERONA"/>
    <m/>
    <s v="DE"/>
    <n v="79835.66"/>
    <n v="79835.66"/>
    <s v="5-5-06-05-014-009"/>
    <s v="5-5-06-05-014-011"/>
    <n v="0"/>
    <n v="0"/>
    <x v="1904"/>
    <d v="2017-10-06T00:00:00"/>
    <x v="2"/>
  </r>
  <r>
    <n v="247"/>
    <s v="1.4.5. INSTRUMENTAL DID┴CTICO"/>
    <n v="1818"/>
    <s v="VIOLIN"/>
    <n v="7448"/>
    <s v="NUEVO"/>
    <m/>
    <s v="EBONY FINGER"/>
    <s v="1/4 HXTQ08E"/>
    <s v="VERONA"/>
    <s v="NA"/>
    <s v="DE"/>
    <n v="69461.2"/>
    <n v="69461.2"/>
    <s v="5-5-06-05-014-009"/>
    <s v="5-5-06-05-014-011"/>
    <n v="0"/>
    <n v="0"/>
    <x v="1905"/>
    <d v="2017-10-06T00:00:00"/>
    <x v="2"/>
  </r>
  <r>
    <n v="247"/>
    <s v="1.4.5. INSTRUMENTAL DID┴CTICO"/>
    <n v="1818"/>
    <s v="VIOLIN"/>
    <n v="7449"/>
    <s v="NUEVO"/>
    <m/>
    <s v="FLAMED"/>
    <s v="3/4 HXTQ09FR"/>
    <s v="BACK VERONA"/>
    <s v="NA"/>
    <s v="DE"/>
    <n v="91830.04"/>
    <n v="91830.04"/>
    <s v="5-5-06-05-014-009"/>
    <s v="5-5-06-05-014-011"/>
    <n v="0"/>
    <n v="0"/>
    <x v="1906"/>
    <d v="2017-10-06T00:00:00"/>
    <x v="2"/>
  </r>
  <r>
    <n v="247"/>
    <s v="1.4.5. INSTRUMENTAL DID┴CTICO"/>
    <n v="1818"/>
    <s v="VIOLIN"/>
    <n v="7450"/>
    <s v="NUEVO"/>
    <m/>
    <s v="ART FLAMED"/>
    <s v="4/4 HXTQ10"/>
    <s v="4/ TUNER VERONA"/>
    <s v="NA"/>
    <s v="DE"/>
    <n v="106038.89"/>
    <n v="106038.89"/>
    <s v="5-5-06-05-014-009"/>
    <s v="5-5-06-05-014-011"/>
    <n v="0"/>
    <n v="0"/>
    <x v="1907"/>
    <d v="2017-10-06T00:00:00"/>
    <x v="2"/>
  </r>
  <r>
    <n v="247"/>
    <s v="1.4.5. INSTRUMENTAL DID┴CTICO"/>
    <n v="1818"/>
    <s v="VIOLIN"/>
    <n v="7451"/>
    <s v="NUEVO"/>
    <m/>
    <s v="ART FLAMED"/>
    <s v="1/2 HXTQ10"/>
    <s v="4/ TUNER VERONA"/>
    <s v="NA"/>
    <s v="DE"/>
    <n v="66832.28"/>
    <n v="66832.28"/>
    <s v="5-5-06-05-014-009"/>
    <s v="5-5-06-05-014-011"/>
    <n v="0"/>
    <n v="0"/>
    <x v="1908"/>
    <d v="2017-10-06T00:00:00"/>
    <x v="2"/>
  </r>
  <r>
    <n v="247"/>
    <s v="1.4.5. INSTRUMENTAL DID┴CTICO"/>
    <n v="1818"/>
    <s v="VIOLIN"/>
    <n v="7452"/>
    <s v="NUEVO"/>
    <m/>
    <s v="PLYWOOD"/>
    <s v="4/4 HXTQ08P"/>
    <s v="NEGRO VERONA"/>
    <m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53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54"/>
    <s v="NUEVO"/>
    <m/>
    <s v="PLYWOOD"/>
    <s v="4/4 HXTQ08P"/>
    <s v="NEGRO VENORA"/>
    <m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55"/>
    <s v="NUEVO"/>
    <m/>
    <s v="PLYWOOD"/>
    <s v="4/4 HXTQ08P"/>
    <s v="NW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56"/>
    <s v="NUEVO"/>
    <m/>
    <s v="PLYWOOD"/>
    <s v="4/4 HXTQ08P"/>
    <s v="NERO VERONA"/>
    <m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57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58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59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60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61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62"/>
    <s v="NUEVO"/>
    <m/>
    <s v="PLYWOOD"/>
    <s v="4/4 HXTQ08P"/>
    <s v="NEGRO VERONA"/>
    <m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63"/>
    <s v="NUEVO"/>
    <m/>
    <s v="PLYWOOD"/>
    <s v="4/4 HXTQ08P"/>
    <s v="NEGRO VERONA"/>
    <m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64"/>
    <s v="NUEVO"/>
    <m/>
    <s v="PLYWOOD"/>
    <s v="4/4 HXTQ08P"/>
    <s v="4/4 HXTQ08P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65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66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67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68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69"/>
    <s v="NUEVO"/>
    <m/>
    <s v="PLYWOOD"/>
    <s v="4/4 HXTQ08P"/>
    <s v="NEGRO VERONA"/>
    <m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70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71"/>
    <s v="NUEVO"/>
    <m/>
    <s v="PLYWOOD"/>
    <s v="4/4 HXTQ08P"/>
    <s v="NEGRO VERONA"/>
    <m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72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73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74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75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76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77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78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79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80"/>
    <s v="NUEVO"/>
    <m/>
    <s v="PLYWOOD"/>
    <s v="4/4 HXTQ08P"/>
    <s v="NEGRO VERONO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81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82"/>
    <s v="NUEVO"/>
    <m/>
    <s v="PLYWOOD"/>
    <s v="4/4 HXTQ08P"/>
    <s v="NEGRO VERONA"/>
    <s v="NA"/>
    <s v="DE"/>
    <n v="71352.56"/>
    <n v="71352.56"/>
    <s v="5-5-06-05-014-009"/>
    <s v="5-5-06-05-014-011"/>
    <n v="0"/>
    <n v="0"/>
    <x v="1909"/>
    <d v="2017-10-06T00:00:00"/>
    <x v="2"/>
  </r>
  <r>
    <n v="247"/>
    <s v="1.4.5. INSTRUMENTAL DID┴CTICO"/>
    <n v="1818"/>
    <s v="VIOLIN"/>
    <n v="7483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84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85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86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87"/>
    <s v="NUEVO"/>
    <m/>
    <s v="PLYWOOD"/>
    <s v="3/4 HXTQ08P"/>
    <s v="NEGRO VERONA"/>
    <m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88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89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90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91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92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93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94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95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96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97"/>
    <s v="NUEVO"/>
    <m/>
    <s v="PLYWODD"/>
    <s v="3/4HXTQ08P"/>
    <s v="NEGRO VEF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98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499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500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501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502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503"/>
    <s v="NUEVO"/>
    <m/>
    <s v="PLYWOOD"/>
    <s v="3/4 HXTQ08P"/>
    <s v="NEGR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504"/>
    <s v="NUEVO"/>
    <m/>
    <s v="PLYWOOD"/>
    <s v="3/4 HXTQ08P"/>
    <s v="NEGRO VERONA"/>
    <s v="NA"/>
    <s v="DE"/>
    <n v="69140.17"/>
    <n v="69140.17"/>
    <s v="5-5-06-05-014-009"/>
    <s v="5-5-06-05-014-011"/>
    <n v="0"/>
    <n v="0"/>
    <x v="1910"/>
    <d v="2017-10-06T00:00:00"/>
    <x v="2"/>
  </r>
  <r>
    <n v="247"/>
    <s v="1.4.5. INSTRUMENTAL DID┴CTICO"/>
    <n v="1818"/>
    <s v="VIOLIN"/>
    <n v="7505"/>
    <s v="NUEVO"/>
    <m/>
    <s v="PLYWOOD"/>
    <s v="1/4 HXTQ08P"/>
    <s v="NEGRO VERONA"/>
    <s v="NA"/>
    <s v="DE"/>
    <n v="65224.36"/>
    <n v="65224.36"/>
    <s v="5-5-06-05-014-009"/>
    <s v="5-5-06-05-014-011"/>
    <n v="0"/>
    <n v="0"/>
    <x v="1911"/>
    <d v="2017-10-06T00:00:00"/>
    <x v="2"/>
  </r>
  <r>
    <n v="247"/>
    <s v="1.4.5. INSTRUMENTAL DID┴CTICO"/>
    <n v="1818"/>
    <s v="VIOLIN"/>
    <n v="7506"/>
    <s v="NUEVO"/>
    <m/>
    <s v="PLYWOOD"/>
    <s v="1/4 HXTQ08P"/>
    <s v="NEGRO VERONA"/>
    <s v="NA"/>
    <s v="DE"/>
    <n v="65224.36"/>
    <n v="65224.36"/>
    <s v="5-5-06-05-014-009"/>
    <s v="5-5-06-05-014-011"/>
    <n v="0"/>
    <n v="0"/>
    <x v="1911"/>
    <d v="2017-10-06T00:00:00"/>
    <x v="2"/>
  </r>
  <r>
    <n v="247"/>
    <s v="1.4.5. INSTRUMENTAL DID┴CTICO"/>
    <n v="1818"/>
    <s v="VIOLIN"/>
    <n v="7507"/>
    <s v="NUEVO"/>
    <m/>
    <s v="PLYWOOD"/>
    <s v="1/4 HXTQ08P"/>
    <s v="NEGRO VERONA"/>
    <s v="NA"/>
    <s v="DE"/>
    <n v="65224.36"/>
    <n v="65224.36"/>
    <s v="5-5-06-05-014-009"/>
    <s v="5-5-06-05-014-011"/>
    <n v="0"/>
    <n v="0"/>
    <x v="1911"/>
    <d v="2017-10-06T00:00:00"/>
    <x v="2"/>
  </r>
  <r>
    <n v="247"/>
    <s v="1.4.5. INSTRUMENTAL DID┴CTICO"/>
    <n v="1818"/>
    <s v="VIOLIN"/>
    <n v="7508"/>
    <s v="NUEVO"/>
    <m/>
    <s v="PLYWOOD"/>
    <s v="1/4 HXTQ08P"/>
    <s v="NEGRO VERONA"/>
    <s v="NA"/>
    <s v="DE"/>
    <n v="65224.36"/>
    <n v="65224.36"/>
    <s v="5-5-06-05-014-009"/>
    <s v="5-5-06-05-014-011"/>
    <n v="0"/>
    <n v="0"/>
    <x v="1911"/>
    <d v="2017-10-06T00:00:00"/>
    <x v="2"/>
  </r>
  <r>
    <n v="247"/>
    <s v="1.4.5. INSTRUMENTAL DID┴CTICO"/>
    <n v="1818"/>
    <s v="VIOLIN"/>
    <n v="7509"/>
    <s v="NUEVO"/>
    <m/>
    <s v="PLYWOOD"/>
    <s v="1/4 HXTQ08P"/>
    <s v="NEGRO VERONA"/>
    <s v="NA"/>
    <s v="DE"/>
    <n v="65224.36"/>
    <n v="65224.36"/>
    <s v="5-5-06-05-014-009"/>
    <s v="5-5-06-05-014-011"/>
    <n v="0"/>
    <n v="0"/>
    <x v="1911"/>
    <d v="2017-10-06T00:00:00"/>
    <x v="2"/>
  </r>
  <r>
    <n v="247"/>
    <s v="1.4.5. INSTRUMENTAL DID┴CTICO"/>
    <n v="1818"/>
    <s v="VIOLIN"/>
    <n v="7510"/>
    <s v="NUEVO"/>
    <m/>
    <s v="PLYWOOD"/>
    <s v="1/4 HXTQ08P"/>
    <s v="NEGRO VERONA"/>
    <s v="NA"/>
    <s v="DE"/>
    <n v="65224.36"/>
    <n v="65224.36"/>
    <s v="5-5-06-05-014-009"/>
    <s v="5-5-06-05-014-011"/>
    <n v="0"/>
    <n v="0"/>
    <x v="1911"/>
    <d v="2017-10-06T00:00:00"/>
    <x v="2"/>
  </r>
  <r>
    <n v="247"/>
    <s v="1.4.5. INSTRUMENTAL DID┴CTICO"/>
    <n v="1818"/>
    <s v="VIOLIN"/>
    <n v="7511"/>
    <s v="NUEVO"/>
    <m/>
    <s v="PLYWOOD"/>
    <s v="1/4 HXTQ08P"/>
    <s v="NEGRO VERONA"/>
    <s v="NA"/>
    <s v="DE"/>
    <n v="65224.36"/>
    <n v="65224.36"/>
    <s v="5-5-06-05-014-009"/>
    <s v="5-5-06-05-014-011"/>
    <n v="0"/>
    <n v="0"/>
    <x v="1911"/>
    <d v="2017-10-06T00:00:00"/>
    <x v="2"/>
  </r>
  <r>
    <n v="247"/>
    <s v="1.4.5. INSTRUMENTAL DID┴CTICO"/>
    <n v="1818"/>
    <s v="VIOLIN"/>
    <n v="7512"/>
    <s v="NUEVO"/>
    <m/>
    <s v="PLYWOOD"/>
    <s v="1/4 HXTQ08P"/>
    <s v="NEGRO VERONA"/>
    <s v="NA"/>
    <s v="DE"/>
    <n v="65224.36"/>
    <n v="65224.36"/>
    <s v="5-5-06-05-014-009"/>
    <s v="5-5-06-05-014-011"/>
    <n v="0"/>
    <n v="0"/>
    <x v="1911"/>
    <d v="2017-10-06T00:00:00"/>
    <x v="2"/>
  </r>
  <r>
    <n v="247"/>
    <s v="1.4.5. INSTRUMENTAL DID┴CTICO"/>
    <n v="1818"/>
    <s v="VIOLIN"/>
    <n v="7513"/>
    <s v="NUEVO"/>
    <m/>
    <s v="PLYWOOD"/>
    <s v="1/4 HXTQ08P"/>
    <s v="NEGRO VERONA"/>
    <s v="NA"/>
    <s v="DE"/>
    <n v="65224.36"/>
    <n v="65224.36"/>
    <s v="5-5-06-05-014-009"/>
    <s v="5-5-06-05-014-011"/>
    <n v="0"/>
    <n v="0"/>
    <x v="1911"/>
    <d v="2017-10-06T00:00:00"/>
    <x v="2"/>
  </r>
  <r>
    <n v="247"/>
    <s v="1.4.5. INSTRUMENTAL DID┴CTICO"/>
    <n v="1818"/>
    <s v="VIOLIN"/>
    <n v="7514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15"/>
    <s v="NUEVO"/>
    <m/>
    <s v="PLYWOOD"/>
    <s v="1/2 HXTQ08P"/>
    <s v="NEGRO VERONA"/>
    <m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16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17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18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19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20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21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22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23"/>
    <s v="NUEVO"/>
    <m/>
    <s v="PLYWOOD"/>
    <s v="3/4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24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25"/>
    <s v="NUEVO"/>
    <m/>
    <s v="PLYWOOD"/>
    <s v="1/2 HXTQ08P"/>
    <s v="NEGRO VERONA"/>
    <m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26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27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28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29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30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31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32"/>
    <s v="NUEVO"/>
    <m/>
    <s v="PLYWOOD"/>
    <s v="1/2 HXTQ08P"/>
    <s v="NEGRO VERONA"/>
    <s v="NA"/>
    <s v="DE"/>
    <n v="70594.16"/>
    <n v="70594.16"/>
    <s v="5-5-06-05-014-009"/>
    <s v="5-5-06-05-014-011"/>
    <n v="0"/>
    <n v="0"/>
    <x v="1912"/>
    <d v="2017-10-06T00:00:00"/>
    <x v="2"/>
  </r>
  <r>
    <n v="247"/>
    <s v="1.4.5. INSTRUMENTAL DID┴CTICO"/>
    <n v="1818"/>
    <s v="VIOLIN"/>
    <n v="7533"/>
    <s v="NUEVO"/>
    <m/>
    <s v="PLYWOOD"/>
    <s v="3/4 HXTQ08P"/>
    <s v="GLOSSY VERONA"/>
    <s v="na"/>
    <s v="DE"/>
    <n v="72531.22"/>
    <n v="72531.22"/>
    <s v="5-5-06-05-014-009"/>
    <s v="5-5-06-05-014-011"/>
    <n v="0"/>
    <n v="0"/>
    <x v="1913"/>
    <d v="2017-10-06T00:00:00"/>
    <x v="2"/>
  </r>
  <r>
    <n v="247"/>
    <s v="1.4.5. INSTRUMENTAL DID┴CTICO"/>
    <n v="1818"/>
    <s v="VIOLIN"/>
    <n v="7534"/>
    <s v="NUEVO"/>
    <m/>
    <s v="PLYWOOD"/>
    <s v="1/2 HXTQ08P"/>
    <s v="GLOSSY VERONA"/>
    <s v="NA"/>
    <s v="DE"/>
    <n v="71558.539999999994"/>
    <n v="71558.539999999994"/>
    <s v="5-5-06-05-014-009"/>
    <s v="5-5-06-05-014-011"/>
    <n v="0"/>
    <n v="0"/>
    <x v="1914"/>
    <d v="2017-10-06T00:00:00"/>
    <x v="2"/>
  </r>
  <r>
    <n v="247"/>
    <s v="1.4.5. INSTRUMENTAL DID┴CTICO"/>
    <n v="1818"/>
    <s v="VIOLIN"/>
    <n v="7535"/>
    <s v="NUEVO"/>
    <m/>
    <s v="PLYWOOD"/>
    <s v="4/4 HXTQ08P"/>
    <s v="GLOSSY VERONA"/>
    <s v="NA"/>
    <s v="DE"/>
    <n v="74330.820000000007"/>
    <n v="74330.820000000007"/>
    <s v="5-5-06-05-014-009"/>
    <s v="5-5-06-05-014-011"/>
    <n v="0"/>
    <n v="0"/>
    <x v="1915"/>
    <d v="2017-10-06T00:00:00"/>
    <x v="2"/>
  </r>
  <r>
    <n v="247"/>
    <s v="1.4.5. INSTRUMENTAL DID┴CTICO"/>
    <n v="1818"/>
    <s v="VIOLIN"/>
    <n v="7536"/>
    <s v="NUEVO"/>
    <m/>
    <s v="PLYWOOD"/>
    <s v="4/4 HXTQ08P"/>
    <s v="GLOSSY VERONA"/>
    <s v="NA"/>
    <s v="DE"/>
    <n v="74330.820000000007"/>
    <n v="74330.820000000007"/>
    <s v="5-5-06-05-014-009"/>
    <s v="5-5-06-05-014-011"/>
    <n v="0"/>
    <n v="0"/>
    <x v="1915"/>
    <d v="2017-10-06T00:00:00"/>
    <x v="2"/>
  </r>
  <r>
    <n v="247"/>
    <s v="1.4.5. INSTRUMENTAL DID┴CTICO"/>
    <n v="1818"/>
    <s v="VIOLIN"/>
    <n v="7537"/>
    <s v="NUEVO"/>
    <m/>
    <s v="PLYWOOD"/>
    <s v="4/4 HXTQ08P"/>
    <s v="GLOSSY VERONA"/>
    <s v="NA"/>
    <s v="DE"/>
    <n v="74330.820000000007"/>
    <n v="74330.820000000007"/>
    <s v="5-5-06-05-014-009"/>
    <s v="5-5-06-05-014-011"/>
    <n v="0"/>
    <n v="0"/>
    <x v="1915"/>
    <d v="2017-10-06T00:00:00"/>
    <x v="2"/>
  </r>
  <r>
    <n v="247"/>
    <s v="1.4.5. INSTRUMENTAL DID┴CTICO"/>
    <n v="1820"/>
    <s v="CHELO"/>
    <n v="7538"/>
    <s v="NUEVO"/>
    <m/>
    <s v="PLYWOOD"/>
    <s v="4/4 HXCQ04P"/>
    <s v="VERONA"/>
    <s v="NA"/>
    <s v="DE"/>
    <n v="324176.74"/>
    <n v="324176.74"/>
    <s v="5-5-06-05-014-009"/>
    <s v="5-5-06-05-014-011"/>
    <n v="0"/>
    <n v="0"/>
    <x v="1916"/>
    <d v="2017-10-06T00:00:00"/>
    <x v="2"/>
  </r>
  <r>
    <n v="247"/>
    <s v="1.4.5. INSTRUMENTAL DID┴CTICO"/>
    <n v="1820"/>
    <s v="CHELO"/>
    <n v="7539"/>
    <s v="NUEVO"/>
    <m/>
    <s v="PLYWOOD"/>
    <s v="4/4 HXCQ04P"/>
    <s v="VERENA"/>
    <s v="NA"/>
    <s v="DE"/>
    <n v="324176.74"/>
    <n v="324176.74"/>
    <s v="5-5-06-05-014-009"/>
    <s v="5-5-06-05-014-011"/>
    <n v="0"/>
    <n v="0"/>
    <x v="1916"/>
    <d v="2017-10-06T00:00:00"/>
    <x v="2"/>
  </r>
  <r>
    <n v="247"/>
    <s v="1.4.5. INSTRUMENTAL DID┴CTICO"/>
    <n v="1820"/>
    <s v="CHELO"/>
    <n v="7540"/>
    <s v="NUEVO"/>
    <m/>
    <s v="PLYWOOD"/>
    <s v="3/4 HXCQ04P"/>
    <s v="VERONA"/>
    <s v="NA"/>
    <s v="DE"/>
    <n v="324525.53000000003"/>
    <n v="324525.53000000003"/>
    <s v="5-5-06-05-014-009"/>
    <s v="5-5-06-05-014-011"/>
    <n v="0"/>
    <n v="0"/>
    <x v="1917"/>
    <d v="2017-10-06T00:00:00"/>
    <x v="2"/>
  </r>
  <r>
    <n v="247"/>
    <s v="1.4.5. INSTRUMENTAL DID┴CTICO"/>
    <n v="1818"/>
    <s v="VIOLIN"/>
    <n v="7541"/>
    <s v="NUEVO"/>
    <m/>
    <s v="ANTIQUE"/>
    <n v="43193"/>
    <s v="MATE GVL VERONA"/>
    <s v="na"/>
    <s v="DE"/>
    <n v="74668.47"/>
    <n v="74668.47"/>
    <s v="5-5-06-05-014-009"/>
    <s v="5-5-06-05-014-011"/>
    <n v="0"/>
    <n v="0"/>
    <x v="1918"/>
    <d v="2017-10-06T00:00:00"/>
    <x v="2"/>
  </r>
  <r>
    <n v="247"/>
    <s v="1.4.5. INSTRUMENTAL DID┴CTICO"/>
    <n v="1818"/>
    <s v="VIOLIN"/>
    <n v="7542"/>
    <s v="NUEVO"/>
    <m/>
    <s v="antique"/>
    <n v="384"/>
    <s v="MATE GVL VERONA"/>
    <s v="NA"/>
    <s v="DE"/>
    <n v="74668.47"/>
    <n v="74668.47"/>
    <s v="5-5-06-05-014-009"/>
    <s v="5-5-06-05-014-011"/>
    <n v="0"/>
    <n v="0"/>
    <x v="1918"/>
    <d v="2017-10-06T00:00:00"/>
    <x v="2"/>
  </r>
  <r>
    <n v="247"/>
    <s v="1.4.5. INSTRUMENTAL DID┴CTICO"/>
    <n v="1821"/>
    <s v="GUITARRA"/>
    <n v="7543"/>
    <s v="NUEVO"/>
    <m/>
    <s v="CLASICA"/>
    <s v="CLASICA"/>
    <s v="NAT VALENCIA"/>
    <s v="NA"/>
    <s v="DE"/>
    <n v="89578.93"/>
    <n v="89578.93"/>
    <s v="5-5-06-05-014-009"/>
    <s v="5-5-06-05-014-011"/>
    <n v="0"/>
    <n v="0"/>
    <x v="1919"/>
    <d v="2017-10-06T00:00:00"/>
    <x v="2"/>
  </r>
  <r>
    <n v="247"/>
    <s v="1.4.5. INSTRUMENTAL DID┴CTICO"/>
    <n v="1822"/>
    <s v="BAJO ELECTRICO"/>
    <n v="7544"/>
    <s v="NUEVO"/>
    <m/>
    <s v="ELECTRICO HMB-251"/>
    <s v="ELECTRICO HMB-251"/>
    <s v="TOM GRASSO"/>
    <m/>
    <s v="DE"/>
    <n v="160891.84"/>
    <n v="160891.84"/>
    <s v="5-5-06-05-014-009"/>
    <s v="5-5-06-05-014-011"/>
    <n v="0"/>
    <n v="0"/>
    <x v="1920"/>
    <d v="2017-10-06T00:00:00"/>
    <x v="2"/>
  </r>
  <r>
    <n v="247"/>
    <s v="1.4.5. INSTRUMENTAL DID┴CTICO"/>
    <n v="1821"/>
    <s v="GUITARRA"/>
    <n v="7545"/>
    <s v="NUEVO"/>
    <m/>
    <s v="SUN BURST"/>
    <s v="FST-122"/>
    <s v="GRASSO"/>
    <s v="(R) (30)"/>
    <s v="DE"/>
    <n v="103802.07"/>
    <n v="103802.07"/>
    <s v="5-5-06-05-014-009"/>
    <s v="5-5-06-05-014-011"/>
    <n v="0"/>
    <n v="0"/>
    <x v="1921"/>
    <d v="2017-10-06T00:00:00"/>
    <x v="2"/>
  </r>
  <r>
    <n v="247"/>
    <s v="1.4.5. INSTRUMENTAL DID┴CTICO"/>
    <n v="1823"/>
    <s v="ESTUCHE"/>
    <n v="7546"/>
    <s v="NUEVO"/>
    <m/>
    <s v="ESTUCHE"/>
    <s v="PARA GUITARRA BAJO"/>
    <s v="BC20 CNB"/>
    <s v="CNB"/>
    <s v="DE"/>
    <n v="76907.45"/>
    <n v="76907.45"/>
    <s v="5-5-06-05-014-009"/>
    <s v="5-5-06-05-014-011"/>
    <n v="0"/>
    <n v="0"/>
    <x v="1922"/>
    <d v="2017-10-06T00:00:00"/>
    <x v="2"/>
  </r>
  <r>
    <n v="241"/>
    <s v="9.1 ELEMENTOS MUSICALES"/>
    <n v="1622"/>
    <s v="PARTITURAS"/>
    <n v="7547"/>
    <s v="NUEVO"/>
    <m/>
    <s v="ABRIENDO PUERTAS"/>
    <s v="KIKE SANTANDER"/>
    <s v="SCORE Y PARTES"/>
    <s v="ARREGLO"/>
    <s v="DE"/>
    <n v="1739130"/>
    <n v="1739130"/>
    <s v="1-9-60-90-003"/>
    <s v="1-6-81-06"/>
    <n v="0"/>
    <n v="19058.95890410959"/>
    <x v="1923"/>
    <d v="2017-11-21T00:00:00"/>
    <x v="0"/>
  </r>
  <r>
    <n v="241"/>
    <s v="9.1 ELEMENTOS MUSICALES"/>
    <n v="1622"/>
    <s v="PARTITURAS"/>
    <n v="7548"/>
    <s v="NUEVO"/>
    <m/>
    <s v="ADESTE FIDELES"/>
    <s v="Jhon Wiade y John ReadingReade"/>
    <s v="score y partes"/>
    <s v="Arreglo"/>
    <s v="DE"/>
    <n v="1739130"/>
    <n v="1739130"/>
    <s v="1-9-60-90-003"/>
    <s v="1-6-81-06"/>
    <n v="0"/>
    <n v="5241.2136986301366"/>
    <x v="1924"/>
    <d v="2017-12-20T00:00:00"/>
    <x v="0"/>
  </r>
  <r>
    <n v="241"/>
    <s v="9.1 ELEMENTOS MUSICALES"/>
    <n v="1622"/>
    <s v="PARTITURAS"/>
    <n v="7549"/>
    <s v="NUEVO"/>
    <m/>
    <s v="Billie and Jean"/>
    <s v="Michael Jackon"/>
    <s v="Socre y Partes"/>
    <s v="ARREGLO"/>
    <s v="DE"/>
    <n v="1739130"/>
    <n v="1739130"/>
    <s v="1-9-60-90-003"/>
    <s v="1-6-81-06"/>
    <n v="0"/>
    <n v="5241.2136986301366"/>
    <x v="1924"/>
    <d v="2017-12-20T00:00:00"/>
    <x v="0"/>
  </r>
  <r>
    <n v="241"/>
    <s v="9.1 ELEMENTOS MUSICALES"/>
    <n v="1622"/>
    <s v="PARTITURAS"/>
    <n v="7550"/>
    <s v="NUEVO"/>
    <m/>
    <s v="Jingle Bells"/>
    <s v="James Pierpont"/>
    <s v="score y partes"/>
    <s v="arreglo"/>
    <s v="DE"/>
    <n v="1739130"/>
    <n v="1739130"/>
    <s v="1-9-60-90-003"/>
    <s v="1-6-81-06"/>
    <n v="0"/>
    <n v="5241.2136986301366"/>
    <x v="1924"/>
    <d v="2017-12-20T00:00:00"/>
    <x v="0"/>
  </r>
  <r>
    <n v="241"/>
    <s v="9.1 ELEMENTOS MUSICALES"/>
    <n v="1622"/>
    <s v="PARTITURAS"/>
    <n v="7551"/>
    <s v="NUEVO"/>
    <m/>
    <s v="La Cucharita"/>
    <s v="Jorge Velosa"/>
    <s v="socre y partes"/>
    <s v="ARREGLO"/>
    <s v="DE"/>
    <n v="1739130"/>
    <n v="1739130"/>
    <s v="1-9-60-90-003"/>
    <s v="1-6-81-06"/>
    <n v="0"/>
    <n v="5241.2136986301366"/>
    <x v="1924"/>
    <d v="2017-12-20T00:00:00"/>
    <x v="0"/>
  </r>
  <r>
    <n v="245"/>
    <s v="EDIFICACIONES"/>
    <n v="1824"/>
    <s v="SALA OTTO UNIFICADO"/>
    <n v="7552"/>
    <s v="USADO"/>
    <m/>
    <s v="EDIFICACION"/>
    <s v="SEDE"/>
    <s v="3058 3061 3062 6137"/>
    <s v="AAA0083EFKL"/>
    <s v="DE"/>
    <n v="1954291399.9999998"/>
    <n v="2173835975.9000001"/>
    <s v="1-7-15-07"/>
    <s v="1-6-40-01"/>
    <n v="0"/>
    <n v="0"/>
    <x v="1925"/>
    <d v="2017-12-21T00:00:00"/>
    <x v="8"/>
  </r>
  <r>
    <n v="245"/>
    <s v="EDIFICACIONES"/>
    <n v="1825"/>
    <s v="TEATRO TALLER FILARMONICO (TEATRO CUBA) UNIFICADO"/>
    <n v="7553"/>
    <s v="USADO"/>
    <m/>
    <s v="EDIFICACIONES"/>
    <s v="SEDE"/>
    <s v="3057 3060 6138"/>
    <s v="AAA0030ELOE"/>
    <s v="DE"/>
    <n v="1205776000"/>
    <n v="209620356.33000001"/>
    <s v="1-7-15-07"/>
    <s v="1-6-40-01"/>
    <n v="0"/>
    <n v="0"/>
    <x v="1926"/>
    <d v="2017-12-21T00:00:00"/>
    <x v="8"/>
  </r>
  <r>
    <n v="216"/>
    <s v="1.3. MAQUINARIA INDUSTRIAL"/>
    <n v="1826"/>
    <s v="ASPIRADORA CON FILTRO DE AGUA"/>
    <n v="7554"/>
    <s v="NUEVO"/>
    <d v="2017-12-27T00:00:00"/>
    <s v="HYLA"/>
    <s v="GST"/>
    <s v="DE AGUA"/>
    <n v="69104839"/>
    <s v="DE"/>
    <n v="4440000"/>
    <n v="4440000"/>
    <s v="1-6-55-90"/>
    <s v="1-6-55-90"/>
    <n v="20555.560000000001"/>
    <n v="4054.794520547945"/>
    <x v="1927"/>
    <d v="2017-12-27T00:00:00"/>
    <x v="1"/>
  </r>
  <r>
    <n v="248"/>
    <s v="TERRENOS"/>
    <n v="1827"/>
    <s v="TERRENOS URBANOS"/>
    <n v="7639"/>
    <s v="USADO"/>
    <m/>
    <s v="TEATRO TALLER FILARMONICO (TEATRO CUBA) UNIFICADO"/>
    <s v="SEDE"/>
    <m/>
    <s v="AAA0030ELOE"/>
    <s v="DE"/>
    <n v="1688850000"/>
    <m/>
    <s v="1-7-15-07"/>
    <s v="1-6-05-01"/>
    <n v="0"/>
    <n v="0"/>
    <x v="1928"/>
    <d v="2017-12-21T00:00:00"/>
    <x v="9"/>
  </r>
  <r>
    <n v="248"/>
    <s v="TERRENOS"/>
    <n v="1827"/>
    <s v="TERRENOS URBANOS"/>
    <n v="7640"/>
    <s v="USADO"/>
    <m/>
    <s v="SALA OTTO UNIFICADO"/>
    <s v="SEDE"/>
    <m/>
    <s v="AAA0083EFKL"/>
    <s v="DE"/>
    <n v="785570000"/>
    <m/>
    <s v="1-7-15-07"/>
    <s v="1-6-05-01"/>
    <n v="0"/>
    <n v="0"/>
    <x v="1928"/>
    <d v="2017-12-21T00:00:00"/>
    <x v="9"/>
  </r>
  <r>
    <n v="245"/>
    <s v="EDIFICACIONES"/>
    <n v="1829"/>
    <s v="EDIFICACIONES RECIBIDAS EN COMODATO"/>
    <n v="7641"/>
    <s v="USADO"/>
    <m/>
    <s v="ADTIVA RECIBIDO EN COMODATO"/>
    <s v="SEDE"/>
    <m/>
    <s v="AAA0083EJYX"/>
    <s v="DE"/>
    <n v="624071700"/>
    <m/>
    <s v="9-99-15-06"/>
    <s v="1-6-40-28"/>
    <n v="0"/>
    <n v="0"/>
    <x v="1928"/>
    <d v="2017-12-21T00:00:00"/>
    <x v="10"/>
  </r>
  <r>
    <n v="248"/>
    <s v="TERRENOS"/>
    <n v="1828"/>
    <s v="TERRENOS RECIBIDOS EN COMODATO"/>
    <n v="7642"/>
    <s v="USADO"/>
    <m/>
    <s v="ADTIVA RECIBIDO EN COMODATO"/>
    <s v="SEDE"/>
    <m/>
    <s v="AAA0083EJYX"/>
    <s v="DE"/>
    <n v="674050000"/>
    <m/>
    <s v="9-99-15-06"/>
    <s v="1-6-05-05"/>
    <n v="0"/>
    <n v="0"/>
    <x v="1928"/>
    <d v="2017-12-21T00:00:0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1" cacheId="0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outline="1" outlineData="1" compactData="0" gridDropZones="1">
  <location ref="B3:C17" firstHeaderRow="2" firstDataRow="2" firstDataCol="1"/>
  <pivotFields count="21"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dataField="1" compact="0" numFmtId="191" showAll="0" includeNewItemsInFilter="1"/>
    <pivotField compact="0" showAll="0" includeNewItemsInFilter="1"/>
    <pivotField compact="0" showAll="0" includeNewItemsInFilter="1"/>
    <pivotField compact="0" showAll="0" includeNewItemsInFilter="1"/>
    <pivotField compact="0" numFmtId="191" showAll="0" includeNewItemsInFilter="1"/>
    <pivotField compact="0" showAll="0" includeNewItemsInFilter="1"/>
    <pivotField compact="0" numFmtId="191" showAll="0" includeNewItemsInFilter="1">
      <items count="1930">
        <item x="1928"/>
        <item x="1642"/>
        <item x="344"/>
        <item x="402"/>
        <item x="424"/>
        <item x="423"/>
        <item x="373"/>
        <item x="1"/>
        <item x="692"/>
        <item x="1313"/>
        <item x="1528"/>
        <item x="644"/>
        <item x="235"/>
        <item x="0"/>
        <item x="1579"/>
        <item x="435"/>
        <item x="1570"/>
        <item x="1572"/>
        <item x="1571"/>
        <item x="326"/>
        <item x="1604"/>
        <item x="1605"/>
        <item x="1189"/>
        <item x="1581"/>
        <item x="1590"/>
        <item x="434"/>
        <item x="174"/>
        <item x="556"/>
        <item x="1184"/>
        <item x="581"/>
        <item x="1376"/>
        <item x="547"/>
        <item x="565"/>
        <item x="408"/>
        <item x="394"/>
        <item x="409"/>
        <item x="511"/>
        <item x="1165"/>
        <item x="535"/>
        <item x="1513"/>
        <item x="528"/>
        <item x="548"/>
        <item x="509"/>
        <item x="580"/>
        <item x="368"/>
        <item x="534"/>
        <item x="1514"/>
        <item x="514"/>
        <item x="532"/>
        <item x="175"/>
        <item x="550"/>
        <item x="413"/>
        <item x="525"/>
        <item x="1236"/>
        <item x="376"/>
        <item x="519"/>
        <item x="546"/>
        <item x="538"/>
        <item x="557"/>
        <item x="42"/>
        <item x="346"/>
        <item x="172"/>
        <item x="558"/>
        <item x="566"/>
        <item x="554"/>
        <item x="238"/>
        <item x="563"/>
        <item x="497"/>
        <item x="582"/>
        <item x="572"/>
        <item x="173"/>
        <item x="520"/>
        <item x="524"/>
        <item x="541"/>
        <item x="510"/>
        <item x="527"/>
        <item x="863"/>
        <item x="324"/>
        <item x="522"/>
        <item x="578"/>
        <item x="898"/>
        <item x="1181"/>
        <item x="372"/>
        <item x="561"/>
        <item x="375"/>
        <item x="345"/>
        <item x="1395"/>
        <item x="583"/>
        <item x="562"/>
        <item x="549"/>
        <item x="531"/>
        <item x="543"/>
        <item x="643"/>
        <item x="1544"/>
        <item x="786"/>
        <item x="761"/>
        <item x="518"/>
        <item x="1381"/>
        <item x="1263"/>
        <item x="1504"/>
        <item x="559"/>
        <item x="585"/>
        <item x="1481"/>
        <item x="1169"/>
        <item x="1168"/>
        <item x="567"/>
        <item x="564"/>
        <item x="1479"/>
        <item x="571"/>
        <item x="1266"/>
        <item x="1425"/>
        <item x="598"/>
        <item x="537"/>
        <item x="1187"/>
        <item x="551"/>
        <item x="784"/>
        <item x="1480"/>
        <item x="560"/>
        <item x="521"/>
        <item x="705"/>
        <item x="591"/>
        <item x="574"/>
        <item x="782"/>
        <item x="1399"/>
        <item x="523"/>
        <item x="1248"/>
        <item x="1186"/>
        <item x="1483"/>
        <item x="1141"/>
        <item x="778"/>
        <item x="461"/>
        <item x="1060"/>
        <item x="1172"/>
        <item x="745"/>
        <item x="586"/>
        <item x="1130"/>
        <item x="1122"/>
        <item x="770"/>
        <item x="1143"/>
        <item x="646"/>
        <item x="1154"/>
        <item x="1176"/>
        <item x="1142"/>
        <item x="641"/>
        <item x="1155"/>
        <item x="1482"/>
        <item x="237"/>
        <item x="785"/>
        <item x="1378"/>
        <item x="1148"/>
        <item x="400"/>
        <item x="744"/>
        <item x="1161"/>
        <item x="768"/>
        <item x="294"/>
        <item x="1244"/>
        <item x="318"/>
        <item x="772"/>
        <item x="753"/>
        <item x="241"/>
        <item x="631"/>
        <item x="1268"/>
        <item x="381"/>
        <item x="1149"/>
        <item x="270"/>
        <item x="1162"/>
        <item x="777"/>
        <item x="869"/>
        <item x="1215"/>
        <item x="747"/>
        <item x="1171"/>
        <item x="1317"/>
        <item x="438"/>
        <item x="1164"/>
        <item x="1484"/>
        <item x="764"/>
        <item x="1382"/>
        <item x="214"/>
        <item x="743"/>
        <item x="638"/>
        <item x="1146"/>
        <item x="1167"/>
        <item x="1406"/>
        <item x="384"/>
        <item x="1150"/>
        <item x="633"/>
        <item x="260"/>
        <item x="1267"/>
        <item x="271"/>
        <item x="763"/>
        <item x="746"/>
        <item x="1417"/>
        <item x="749"/>
        <item x="1147"/>
        <item x="1229"/>
        <item x="262"/>
        <item x="1179"/>
        <item x="647"/>
        <item x="755"/>
        <item x="1036"/>
        <item x="774"/>
        <item x="1535"/>
        <item x="176"/>
        <item x="236"/>
        <item x="739"/>
        <item x="295"/>
        <item x="1133"/>
        <item x="317"/>
        <item x="1190"/>
        <item x="866"/>
        <item x="127"/>
        <item x="1159"/>
        <item x="1448"/>
        <item x="1151"/>
        <item x="273"/>
        <item x="404"/>
        <item x="748"/>
        <item x="261"/>
        <item x="1486"/>
        <item x="1446"/>
        <item x="759"/>
        <item x="272"/>
        <item x="234"/>
        <item x="1485"/>
        <item x="729"/>
        <item x="370"/>
        <item x="625"/>
        <item x="1180"/>
        <item x="766"/>
        <item x="1398"/>
        <item x="1160"/>
        <item x="1383"/>
        <item x="256"/>
        <item x="268"/>
        <item x="769"/>
        <item x="1193"/>
        <item x="1459"/>
        <item x="274"/>
        <item x="269"/>
        <item x="436"/>
        <item x="264"/>
        <item x="1519"/>
        <item x="687"/>
        <item x="252"/>
        <item x="1478"/>
        <item x="776"/>
        <item x="1424"/>
        <item x="1214"/>
        <item x="1262"/>
        <item x="1178"/>
        <item x="1418"/>
        <item x="1640"/>
        <item x="1407"/>
        <item x="780"/>
        <item x="1173"/>
        <item x="293"/>
        <item x="255"/>
        <item x="779"/>
        <item x="1316"/>
        <item x="758"/>
        <item x="147"/>
        <item x="1066"/>
        <item x="752"/>
        <item x="267"/>
        <item x="263"/>
        <item x="750"/>
        <item x="258"/>
        <item x="1626"/>
        <item x="405"/>
        <item x="1415"/>
        <item x="276"/>
        <item x="320"/>
        <item x="296"/>
        <item x="1625"/>
        <item x="1534"/>
        <item x="452"/>
        <item x="1498"/>
        <item x="66"/>
        <item x="1261"/>
        <item x="451"/>
        <item x="1426"/>
        <item x="611"/>
        <item x="767"/>
        <item x="266"/>
        <item x="1373"/>
        <item x="613"/>
        <item x="419"/>
        <item x="1174"/>
        <item x="765"/>
        <item x="1428"/>
        <item x="1900"/>
        <item x="277"/>
        <item x="1427"/>
        <item x="595"/>
        <item x="1225"/>
        <item x="1185"/>
        <item x="1156"/>
        <item x="1121"/>
        <item x="245"/>
        <item x="592"/>
        <item x="1260"/>
        <item x="1384"/>
        <item x="242"/>
        <item x="876"/>
        <item x="146"/>
        <item x="323"/>
        <item x="723"/>
        <item x="304"/>
        <item x="1368"/>
        <item x="278"/>
        <item x="251"/>
        <item x="1051"/>
        <item x="1188"/>
        <item x="64"/>
        <item x="1897"/>
        <item x="1500"/>
        <item x="1153"/>
        <item x="596"/>
        <item x="1231"/>
        <item x="868"/>
        <item x="297"/>
        <item x="1409"/>
        <item x="123"/>
        <item x="1449"/>
        <item x="628"/>
        <item x="674"/>
        <item x="842"/>
        <item x="322"/>
        <item x="606"/>
        <item x="1131"/>
        <item x="877"/>
        <item x="775"/>
        <item x="732"/>
        <item x="1899"/>
        <item x="254"/>
        <item x="627"/>
        <item x="862"/>
        <item x="1334"/>
        <item x="1393"/>
        <item x="1501"/>
        <item x="1898"/>
        <item x="857"/>
        <item x="210"/>
        <item x="1175"/>
        <item x="977"/>
        <item x="677"/>
        <item x="491"/>
        <item x="298"/>
        <item x="1339"/>
        <item x="936"/>
        <item x="243"/>
        <item x="299"/>
        <item x="1401"/>
        <item x="985"/>
        <item x="190"/>
        <item x="428"/>
        <item x="711"/>
        <item x="309"/>
        <item x="356"/>
        <item x="762"/>
        <item x="878"/>
        <item x="1194"/>
        <item x="1118"/>
        <item x="1134"/>
        <item x="280"/>
        <item x="1911"/>
        <item x="865"/>
        <item x="265"/>
        <item x="1240"/>
        <item x="503"/>
        <item x="1419"/>
        <item x="1232"/>
        <item x="1908"/>
        <item x="608"/>
        <item x="670"/>
        <item x="275"/>
        <item x="1255"/>
        <item x="1467"/>
        <item x="1166"/>
        <item x="605"/>
        <item x="380"/>
        <item x="1047"/>
        <item x="313"/>
        <item x="456"/>
        <item x="112"/>
        <item x="1910"/>
        <item x="1345"/>
        <item x="1905"/>
        <item x="1226"/>
        <item x="813"/>
        <item x="429"/>
        <item x="414"/>
        <item x="1343"/>
        <item x="1912"/>
        <item x="686"/>
        <item x="432"/>
        <item x="1414"/>
        <item x="1909"/>
        <item x="1914"/>
        <item x="418"/>
        <item x="1545"/>
        <item x="754"/>
        <item x="300"/>
        <item x="1913"/>
        <item x="1402"/>
        <item x="474"/>
        <item x="1700"/>
        <item x="371"/>
        <item x="494"/>
        <item x="671"/>
        <item x="1429"/>
        <item x="1702"/>
        <item x="1701"/>
        <item x="1903"/>
        <item x="1915"/>
        <item x="1918"/>
        <item x="211"/>
        <item x="637"/>
        <item x="1430"/>
        <item x="383"/>
        <item x="1457"/>
        <item x="1421"/>
        <item x="1922"/>
        <item x="622"/>
        <item x="685"/>
        <item x="442"/>
        <item x="879"/>
        <item x="526"/>
        <item x="1394"/>
        <item x="1170"/>
        <item x="1139"/>
        <item x="672"/>
        <item x="1904"/>
        <item x="1370"/>
        <item x="343"/>
        <item x="1615"/>
        <item x="884"/>
        <item x="914"/>
        <item x="490"/>
        <item x="952"/>
        <item x="387"/>
        <item x="125"/>
        <item x="650"/>
        <item x="941"/>
        <item x="1768"/>
        <item x="1279"/>
        <item x="1622"/>
        <item x="698"/>
        <item x="447"/>
        <item x="1288"/>
        <item x="1360"/>
        <item x="1556"/>
        <item x="355"/>
        <item x="924"/>
        <item x="1213"/>
        <item x="396"/>
        <item x="411"/>
        <item x="307"/>
        <item x="771"/>
        <item x="861"/>
        <item x="1431"/>
        <item x="1335"/>
        <item x="1722"/>
        <item x="1561"/>
        <item x="500"/>
        <item x="1502"/>
        <item x="679"/>
        <item x="279"/>
        <item x="1919"/>
        <item x="257"/>
        <item x="362"/>
        <item x="421"/>
        <item x="1461"/>
        <item x="600"/>
        <item x="305"/>
        <item x="1403"/>
        <item x="1145"/>
        <item x="623"/>
        <item x="1906"/>
        <item x="1282"/>
        <item x="1243"/>
        <item x="624"/>
        <item x="103"/>
        <item x="835"/>
        <item x="1048"/>
        <item x="1458"/>
        <item x="1454"/>
        <item x="1592"/>
        <item x="709"/>
        <item x="1496"/>
        <item x="781"/>
        <item x="987"/>
        <item x="1628"/>
        <item x="1423"/>
        <item x="1738"/>
        <item x="1525"/>
        <item x="144"/>
        <item x="215"/>
        <item x="399"/>
        <item x="466"/>
        <item x="680"/>
        <item x="441"/>
        <item x="477"/>
        <item x="864"/>
        <item x="253"/>
        <item x="487"/>
        <item x="943"/>
        <item x="944"/>
        <item x="669"/>
        <item x="1277"/>
        <item x="612"/>
        <item x="1129"/>
        <item x="392"/>
        <item x="1397"/>
        <item x="1251"/>
        <item x="826"/>
        <item x="822"/>
        <item x="756"/>
        <item x="1552"/>
        <item x="433"/>
        <item x="1921"/>
        <item x="1404"/>
        <item x="312"/>
        <item x="1907"/>
        <item x="594"/>
        <item x="1455"/>
        <item x="1492"/>
        <item x="903"/>
        <item x="517"/>
        <item x="385"/>
        <item x="1494"/>
        <item x="616"/>
        <item x="1043"/>
        <item x="808"/>
        <item x="1902"/>
        <item x="143"/>
        <item x="128"/>
        <item x="443"/>
        <item x="829"/>
        <item x="1562"/>
        <item x="1374"/>
        <item x="462"/>
        <item x="282"/>
        <item x="286"/>
        <item x="838"/>
        <item x="488"/>
        <item x="1780"/>
        <item x="859"/>
        <item x="364"/>
        <item x="635"/>
        <item x="1493"/>
        <item x="664"/>
        <item x="196"/>
        <item x="1303"/>
        <item x="699"/>
        <item x="682"/>
        <item x="431"/>
        <item x="1598"/>
        <item x="427"/>
        <item x="115"/>
        <item x="981"/>
        <item x="1453"/>
        <item x="134"/>
        <item x="1128"/>
        <item x="843"/>
        <item x="1329"/>
        <item x="1276"/>
        <item x="1103"/>
        <item x="536"/>
        <item x="290"/>
        <item x="937"/>
        <item x="496"/>
        <item x="673"/>
        <item x="1124"/>
        <item x="1736"/>
        <item x="1144"/>
        <item x="1593"/>
        <item x="357"/>
        <item x="1488"/>
        <item x="1292"/>
        <item x="1735"/>
        <item x="1586"/>
        <item x="1333"/>
        <item x="676"/>
        <item x="1508"/>
        <item x="348"/>
        <item x="636"/>
        <item x="1489"/>
        <item x="1408"/>
        <item x="306"/>
        <item x="1743"/>
        <item x="1318"/>
        <item x="465"/>
        <item x="1021"/>
        <item x="902"/>
        <item x="783"/>
        <item x="478"/>
        <item x="1412"/>
        <item x="479"/>
        <item x="1557"/>
        <item x="247"/>
        <item x="593"/>
        <item x="1576"/>
        <item x="239"/>
        <item x="1491"/>
        <item x="874"/>
        <item x="1901"/>
        <item x="303"/>
        <item x="740"/>
        <item x="1198"/>
        <item x="933"/>
        <item x="1352"/>
        <item x="652"/>
        <item x="1721"/>
        <item x="1747"/>
        <item x="1054"/>
        <item x="310"/>
        <item x="1311"/>
        <item x="1729"/>
        <item x="1375"/>
        <item x="741"/>
        <item x="626"/>
        <item x="1291"/>
        <item x="457"/>
        <item x="1742"/>
        <item x="495"/>
        <item x="708"/>
        <item x="1727"/>
        <item x="1319"/>
        <item x="1566"/>
        <item x="248"/>
        <item x="1050"/>
        <item x="1177"/>
        <item x="410"/>
        <item x="1533"/>
        <item x="940"/>
        <item x="1216"/>
        <item x="1801"/>
        <item x="1092"/>
        <item x="1336"/>
        <item x="1064"/>
        <item x="955"/>
        <item x="336"/>
        <item x="142"/>
        <item x="1558"/>
        <item x="516"/>
        <item x="1125"/>
        <item x="1669"/>
        <item x="1305"/>
        <item x="1641"/>
        <item x="1732"/>
        <item x="1444"/>
        <item x="505"/>
        <item x="1505"/>
        <item x="289"/>
        <item x="1585"/>
        <item x="1278"/>
        <item x="928"/>
        <item x="1365"/>
        <item x="798"/>
        <item x="657"/>
        <item x="1081"/>
        <item x="213"/>
        <item x="1773"/>
        <item x="640"/>
        <item x="1609"/>
        <item x="544"/>
        <item x="1332"/>
        <item x="917"/>
        <item x="540"/>
        <item x="860"/>
        <item x="1014"/>
        <item x="1252"/>
        <item x="910"/>
        <item x="684"/>
        <item x="610"/>
        <item x="98"/>
        <item x="94"/>
        <item x="1222"/>
        <item x="311"/>
        <item x="308"/>
        <item x="1553"/>
        <item x="1049"/>
        <item x="880"/>
        <item x="1030"/>
        <item x="1201"/>
        <item x="1734"/>
        <item x="1361"/>
        <item x="993"/>
        <item x="678"/>
        <item x="825"/>
        <item x="1100"/>
        <item x="1746"/>
        <item x="397"/>
        <item x="661"/>
        <item x="1920"/>
        <item x="568"/>
        <item x="1731"/>
        <item x="1347"/>
        <item x="105"/>
        <item x="415"/>
        <item x="974"/>
        <item x="388"/>
        <item x="1434"/>
        <item x="1199"/>
        <item x="653"/>
        <item x="1536"/>
        <item x="935"/>
        <item x="601"/>
        <item x="1132"/>
        <item x="629"/>
        <item x="1391"/>
        <item x="998"/>
        <item x="1411"/>
        <item x="398"/>
        <item x="801"/>
        <item x="463"/>
        <item x="1748"/>
        <item x="1191"/>
        <item x="954"/>
        <item x="1152"/>
        <item x="1039"/>
        <item x="1607"/>
        <item x="1630"/>
        <item x="1563"/>
        <item x="1302"/>
        <item x="1032"/>
        <item x="1759"/>
        <item x="1540"/>
        <item x="588"/>
        <item x="1269"/>
        <item x="499"/>
        <item x="700"/>
        <item x="41"/>
        <item x="1728"/>
        <item x="760"/>
        <item x="1082"/>
        <item x="733"/>
        <item x="1340"/>
        <item x="589"/>
        <item x="1330"/>
        <item x="1781"/>
        <item x="1254"/>
        <item x="1737"/>
        <item x="1281"/>
        <item x="703"/>
        <item x="942"/>
        <item x="1611"/>
        <item x="407"/>
        <item x="281"/>
        <item x="459"/>
        <item x="630"/>
        <item x="469"/>
        <item x="655"/>
        <item x="1739"/>
        <item x="1668"/>
        <item x="455"/>
        <item x="101"/>
        <item x="422"/>
        <item x="997"/>
        <item x="1724"/>
        <item x="800"/>
        <item x="1725"/>
        <item x="962"/>
        <item x="1447"/>
        <item x="1623"/>
        <item x="426"/>
        <item x="1023"/>
        <item x="675"/>
        <item x="587"/>
        <item x="126"/>
        <item x="757"/>
        <item x="450"/>
        <item x="584"/>
        <item x="1413"/>
        <item x="1344"/>
        <item x="1487"/>
        <item x="1654"/>
        <item x="1653"/>
        <item x="1247"/>
        <item x="1527"/>
        <item x="1195"/>
        <item x="1400"/>
        <item x="888"/>
        <item x="934"/>
        <item x="1568"/>
        <item x="1346"/>
        <item x="342"/>
        <item x="460"/>
        <item x="1386"/>
        <item x="1298"/>
        <item x="358"/>
        <item x="315"/>
        <item x="1762"/>
        <item x="1744"/>
        <item x="1022"/>
        <item x="135"/>
        <item x="391"/>
        <item x="846"/>
        <item x="1730"/>
        <item x="1733"/>
        <item x="1299"/>
        <item x="473"/>
        <item x="799"/>
        <item x="1044"/>
        <item x="1203"/>
        <item x="1304"/>
        <item x="417"/>
        <item x="1250"/>
        <item x="186"/>
        <item x="1555"/>
        <item x="1157"/>
        <item x="1639"/>
        <item x="1551"/>
        <item x="283"/>
        <item x="501"/>
        <item x="663"/>
        <item x="1034"/>
        <item x="482"/>
        <item x="284"/>
        <item x="899"/>
        <item x="1601"/>
        <item x="1363"/>
        <item x="1442"/>
        <item x="430"/>
        <item x="195"/>
        <item x="493"/>
        <item x="291"/>
        <item x="301"/>
        <item x="6"/>
        <item x="1543"/>
        <item x="1745"/>
        <item x="1614"/>
        <item x="1613"/>
        <item x="367"/>
        <item x="823"/>
        <item x="1018"/>
        <item x="1102"/>
        <item x="244"/>
        <item x="930"/>
        <item x="76"/>
        <item x="1671"/>
        <item x="1775"/>
        <item x="923"/>
        <item x="110"/>
        <item x="512"/>
        <item x="1221"/>
        <item x="1271"/>
        <item x="1392"/>
        <item x="1312"/>
        <item x="1293"/>
        <item x="609"/>
        <item x="1550"/>
        <item x="1027"/>
        <item x="1106"/>
        <item x="1589"/>
        <item x="1371"/>
        <item x="65"/>
        <item x="720"/>
        <item x="821"/>
        <item x="897"/>
        <item x="140"/>
        <item x="607"/>
        <item x="1420"/>
        <item x="328"/>
        <item x="444"/>
        <item x="1638"/>
        <item x="1777"/>
        <item x="1443"/>
        <item x="856"/>
        <item x="121"/>
        <item x="233"/>
        <item x="932"/>
        <item x="292"/>
        <item x="1309"/>
        <item x="1063"/>
        <item x="1596"/>
        <item x="1104"/>
        <item x="246"/>
        <item x="1337"/>
        <item x="334"/>
        <item x="693"/>
        <item x="439"/>
        <item x="201"/>
        <item x="960"/>
        <item x="498"/>
        <item x="844"/>
        <item x="719"/>
        <item x="1778"/>
        <item x="507"/>
        <item x="713"/>
        <item x="316"/>
        <item x="1516"/>
        <item x="335"/>
        <item x="231"/>
        <item x="1436"/>
        <item x="875"/>
        <item x="250"/>
        <item x="240"/>
        <item x="668"/>
        <item x="911"/>
        <item x="1752"/>
        <item x="1749"/>
        <item x="938"/>
        <item x="939"/>
        <item x="1272"/>
        <item x="845"/>
        <item x="485"/>
        <item x="1046"/>
        <item x="1228"/>
        <item x="1766"/>
        <item x="119"/>
        <item x="319"/>
        <item x="1697"/>
        <item x="1696"/>
        <item x="1105"/>
        <item x="139"/>
        <item x="539"/>
        <item x="1192"/>
        <item x="1322"/>
        <item x="1026"/>
        <item x="1372"/>
        <item x="107"/>
        <item x="802"/>
        <item x="1217"/>
        <item x="1341"/>
        <item x="854"/>
        <item x="249"/>
        <item x="1490"/>
        <item x="1698"/>
        <item x="1726"/>
        <item x="448"/>
        <item x="321"/>
        <item x="1310"/>
        <item x="982"/>
        <item x="1476"/>
        <item x="1559"/>
        <item x="77"/>
        <item x="340"/>
        <item x="656"/>
        <item x="1518"/>
        <item x="1068"/>
        <item x="1112"/>
        <item x="886"/>
        <item x="1013"/>
        <item x="337"/>
        <item x="104"/>
        <item x="922"/>
        <item x="904"/>
        <item x="1041"/>
        <item x="1057"/>
        <item x="325"/>
        <item x="189"/>
        <item x="363"/>
        <item x="1017"/>
        <item x="872"/>
        <item x="1219"/>
        <item x="51"/>
        <item x="1227"/>
        <item x="1477"/>
        <item x="1273"/>
        <item x="803"/>
        <item x="737"/>
        <item x="1673"/>
        <item x="1015"/>
        <item x="481"/>
        <item x="1754"/>
        <item x="1113"/>
        <item x="1635"/>
        <item x="1469"/>
        <item x="570"/>
        <item x="931"/>
        <item x="314"/>
        <item x="1035"/>
        <item x="302"/>
        <item x="958"/>
        <item x="1297"/>
        <item x="445"/>
        <item x="989"/>
        <item x="1286"/>
        <item x="827"/>
        <item x="1390"/>
        <item x="1794"/>
        <item x="1212"/>
        <item x="1207"/>
        <item x="1751"/>
        <item x="1588"/>
        <item x="62"/>
        <item x="1772"/>
        <item x="1624"/>
        <item x="513"/>
        <item x="1274"/>
        <item x="795"/>
        <item x="472"/>
        <item x="158"/>
        <item x="159"/>
        <item x="1101"/>
        <item x="1740"/>
        <item x="659"/>
        <item x="870"/>
        <item x="206"/>
        <item x="108"/>
        <item x="1750"/>
        <item x="1660"/>
        <item x="1647"/>
        <item x="1646"/>
        <item x="1916"/>
        <item x="360"/>
        <item x="369"/>
        <item x="1917"/>
        <item x="1591"/>
        <item x="40"/>
        <item x="338"/>
        <item x="1249"/>
        <item x="366"/>
        <item x="1242"/>
        <item x="508"/>
        <item x="156"/>
        <item x="712"/>
        <item x="1597"/>
        <item x="124"/>
        <item x="1097"/>
        <item x="1307"/>
        <item x="1308"/>
        <item x="1377"/>
        <item x="1290"/>
        <item x="1224"/>
        <item x="892"/>
        <item x="575"/>
        <item x="1007"/>
        <item x="990"/>
        <item x="1764"/>
        <item x="1208"/>
        <item x="1079"/>
        <item x="1077"/>
        <item x="502"/>
        <item x="483"/>
        <item x="1275"/>
        <item x="95"/>
        <item x="1241"/>
        <item x="1001"/>
        <item x="804"/>
        <item x="1723"/>
        <item x="437"/>
        <item x="1206"/>
        <item x="979"/>
        <item x="1548"/>
        <item x="420"/>
        <item x="1016"/>
        <item x="1323"/>
        <item x="359"/>
        <item x="1321"/>
        <item x="919"/>
        <item x="1432"/>
        <item x="82"/>
        <item x="1560"/>
        <item x="1610"/>
        <item x="1599"/>
        <item x="467"/>
        <item x="603"/>
        <item x="1636"/>
        <item x="555"/>
        <item x="1577"/>
        <item x="855"/>
        <item x="1770"/>
        <item x="1790"/>
        <item x="1435"/>
        <item x="964"/>
        <item x="72"/>
        <item x="48"/>
        <item x="71"/>
        <item x="122"/>
        <item x="5"/>
        <item x="834"/>
        <item x="614"/>
        <item x="1120"/>
        <item x="1531"/>
        <item x="590"/>
        <item x="1529"/>
        <item x="742"/>
        <item x="881"/>
        <item x="1433"/>
        <item x="1008"/>
        <item x="715"/>
        <item x="1183"/>
        <item x="615"/>
        <item x="1045"/>
        <item x="602"/>
        <item x="1471"/>
        <item x="1380"/>
        <item x="1441"/>
        <item x="1356"/>
        <item x="85"/>
        <item x="120"/>
        <item x="1720"/>
        <item x="617"/>
        <item x="908"/>
        <item x="1223"/>
        <item x="287"/>
        <item x="288"/>
        <item x="1004"/>
        <item x="1438"/>
        <item x="996"/>
        <item x="1205"/>
        <item x="1196"/>
        <item x="702"/>
        <item x="1314"/>
        <item x="1546"/>
        <item x="553"/>
        <item x="929"/>
        <item x="393"/>
        <item x="351"/>
        <item x="597"/>
        <item x="1616"/>
        <item x="618"/>
        <item x="1817"/>
        <item x="706"/>
        <item x="1211"/>
        <item x="887"/>
        <item x="454"/>
        <item x="1416"/>
        <item x="1246"/>
        <item x="1606"/>
        <item x="1767"/>
        <item x="1758"/>
        <item x="681"/>
        <item x="1052"/>
        <item x="819"/>
        <item x="202"/>
        <item x="1520"/>
        <item x="1802"/>
        <item x="68"/>
        <item x="12"/>
        <item x="920"/>
        <item x="468"/>
        <item x="92"/>
        <item x="639"/>
        <item x="912"/>
        <item x="1452"/>
        <item x="1315"/>
        <item x="9"/>
        <item x="8"/>
        <item x="14"/>
        <item x="36"/>
        <item x="1324"/>
        <item x="86"/>
        <item x="1338"/>
        <item x="797"/>
        <item x="1111"/>
        <item x="1230"/>
        <item x="1769"/>
        <item x="1058"/>
        <item x="1389"/>
        <item x="1237"/>
        <item x="951"/>
        <item x="1025"/>
        <item x="545"/>
        <item x="1445"/>
        <item x="1474"/>
        <item x="1756"/>
        <item x="1197"/>
        <item x="1080"/>
        <item x="1547"/>
        <item x="170"/>
        <item x="853"/>
        <item x="1757"/>
        <item x="1256"/>
        <item x="927"/>
        <item x="446"/>
        <item x="1364"/>
        <item x="683"/>
        <item x="1765"/>
        <item x="1029"/>
        <item x="471"/>
        <item x="168"/>
        <item x="1456"/>
        <item x="285"/>
        <item x="374"/>
        <item x="905"/>
        <item x="1003"/>
        <item x="890"/>
        <item x="1127"/>
        <item x="815"/>
        <item x="1200"/>
        <item x="1631"/>
        <item x="1672"/>
        <item x="1674"/>
        <item x="701"/>
        <item x="1209"/>
        <item x="1388"/>
        <item x="1643"/>
        <item x="1644"/>
        <item x="1280"/>
        <item x="412"/>
        <item x="1233"/>
        <item x="1073"/>
        <item x="1860"/>
        <item x="796"/>
        <item x="347"/>
        <item x="1763"/>
        <item x="573"/>
        <item x="847"/>
        <item x="1537"/>
        <item x="648"/>
        <item x="1024"/>
        <item x="84"/>
        <item x="576"/>
        <item x="55"/>
        <item x="93"/>
        <item x="994"/>
        <item x="1861"/>
        <item x="1846"/>
        <item x="794"/>
        <item x="1542"/>
        <item x="849"/>
        <item x="1289"/>
        <item x="1138"/>
        <item x="660"/>
        <item x="642"/>
        <item x="327"/>
        <item x="688"/>
        <item x="378"/>
        <item x="1283"/>
        <item x="975"/>
        <item x="1771"/>
        <item x="1387"/>
        <item x="1031"/>
        <item x="81"/>
        <item x="1662"/>
        <item x="504"/>
        <item x="111"/>
        <item x="1065"/>
        <item x="1439"/>
        <item x="1755"/>
        <item x="1741"/>
        <item x="1285"/>
        <item x="918"/>
        <item x="1658"/>
        <item x="1659"/>
        <item x="1464"/>
        <item x="1202"/>
        <item x="1055"/>
        <item x="1328"/>
        <item x="1517"/>
        <item x="1020"/>
        <item x="354"/>
        <item x="74"/>
        <item x="1012"/>
        <item x="689"/>
        <item x="721"/>
        <item x="54"/>
        <item x="7"/>
        <item x="995"/>
        <item x="453"/>
        <item x="1053"/>
        <item x="225"/>
        <item x="223"/>
        <item x="109"/>
        <item x="106"/>
        <item x="724"/>
        <item x="1410"/>
        <item x="1522"/>
        <item x="1549"/>
        <item x="814"/>
        <item x="873"/>
        <item x="515"/>
        <item x="725"/>
        <item x="352"/>
        <item x="727"/>
        <item x="39"/>
        <item x="1078"/>
        <item x="963"/>
        <item x="728"/>
        <item x="1779"/>
        <item x="131"/>
        <item x="1791"/>
        <item x="1059"/>
        <item x="1270"/>
        <item x="726"/>
        <item x="915"/>
        <item x="1088"/>
        <item x="200"/>
        <item x="1472"/>
        <item x="1466"/>
        <item x="1670"/>
        <item x="449"/>
        <item x="1218"/>
        <item x="67"/>
        <item x="1396"/>
        <item x="1473"/>
        <item x="1140"/>
        <item x="1000"/>
        <item x="980"/>
        <item x="116"/>
        <item x="1076"/>
        <item x="1094"/>
        <item x="395"/>
        <item x="810"/>
        <item x="1847"/>
        <item x="1353"/>
        <item x="896"/>
        <item x="183"/>
        <item x="634"/>
        <item x="1663"/>
        <item x="209"/>
        <item x="1367"/>
        <item x="816"/>
        <item x="1693"/>
        <item x="913"/>
        <item x="1115"/>
        <item x="1349"/>
        <item x="885"/>
        <item x="1511"/>
        <item x="458"/>
        <item x="697"/>
        <item x="1510"/>
        <item x="542"/>
        <item x="389"/>
        <item x="78"/>
        <item x="533"/>
        <item x="484"/>
        <item x="1306"/>
        <item x="129"/>
        <item x="1694"/>
        <item x="1705"/>
        <item x="1569"/>
        <item x="1652"/>
        <item x="696"/>
        <item x="11"/>
        <item x="13"/>
        <item x="1028"/>
        <item x="806"/>
        <item x="1637"/>
        <item x="1070"/>
        <item x="925"/>
        <item x="1583"/>
        <item x="1095"/>
        <item x="906"/>
        <item x="970"/>
        <item x="1594"/>
        <item x="824"/>
        <item x="839"/>
        <item x="1650"/>
        <item x="192"/>
        <item x="1074"/>
        <item x="530"/>
        <item x="1753"/>
        <item x="28"/>
        <item x="953"/>
        <item x="820"/>
        <item x="1806"/>
        <item x="967"/>
        <item x="569"/>
        <item x="1645"/>
        <item x="969"/>
        <item x="1110"/>
        <item x="1090"/>
        <item x="79"/>
        <item x="1649"/>
        <item x="102"/>
        <item x="690"/>
        <item x="15"/>
        <item x="1331"/>
        <item x="1651"/>
        <item x="198"/>
        <item x="1264"/>
        <item x="1089"/>
        <item x="992"/>
        <item x="654"/>
        <item x="901"/>
        <item x="1354"/>
        <item x="492"/>
        <item x="1182"/>
        <item x="480"/>
        <item x="2"/>
        <item x="579"/>
        <item x="83"/>
        <item x="956"/>
        <item x="1061"/>
        <item x="470"/>
        <item x="1620"/>
        <item x="46"/>
        <item x="489"/>
        <item x="731"/>
        <item x="991"/>
        <item x="1437"/>
        <item x="35"/>
        <item x="1300"/>
        <item x="182"/>
        <item x="224"/>
        <item x="1135"/>
        <item x="1815"/>
        <item x="1816"/>
        <item x="1809"/>
        <item x="416"/>
        <item x="658"/>
        <item x="1873"/>
        <item x="37"/>
        <item x="894"/>
        <item x="1633"/>
        <item x="1462"/>
        <item x="1253"/>
        <item x="707"/>
        <item x="1714"/>
        <item x="730"/>
        <item x="75"/>
        <item x="883"/>
        <item x="406"/>
        <item x="1239"/>
        <item x="1688"/>
        <item x="69"/>
        <item x="87"/>
        <item x="99"/>
        <item x="18"/>
        <item x="1301"/>
        <item x="401"/>
        <item x="1717"/>
        <item x="1091"/>
        <item x="486"/>
        <item x="1499"/>
        <item x="349"/>
        <item x="114"/>
        <item x="1362"/>
        <item x="1711"/>
        <item x="957"/>
        <item x="1680"/>
        <item x="1718"/>
        <item x="1681"/>
        <item x="113"/>
        <item x="141"/>
        <item x="1648"/>
        <item x="1506"/>
        <item x="1463"/>
        <item x="893"/>
        <item x="1056"/>
        <item x="169"/>
        <item x="1158"/>
        <item x="1713"/>
        <item x="945"/>
        <item x="475"/>
        <item x="199"/>
        <item x="1618"/>
        <item x="1238"/>
        <item x="1450"/>
        <item x="117"/>
        <item x="1320"/>
        <item x="599"/>
        <item x="184"/>
        <item x="751"/>
        <item x="203"/>
        <item x="1204"/>
        <item x="1712"/>
        <item x="1087"/>
        <item x="1220"/>
        <item x="621"/>
        <item x="171"/>
        <item x="1690"/>
        <item x="1366"/>
        <item x="29"/>
        <item x="1451"/>
        <item x="161"/>
        <item x="1342"/>
        <item x="1086"/>
        <item x="1530"/>
        <item x="33"/>
        <item x="666"/>
        <item x="529"/>
        <item x="1002"/>
        <item x="1287"/>
        <item x="30"/>
        <item x="645"/>
        <item x="1587"/>
        <item x="949"/>
        <item x="179"/>
        <item x="60"/>
        <item x="59"/>
        <item x="552"/>
        <item x="212"/>
        <item x="691"/>
        <item x="332"/>
        <item x="1664"/>
        <item x="828"/>
        <item x="789"/>
        <item x="1716"/>
        <item x="180"/>
        <item x="1521"/>
        <item x="464"/>
        <item x="1627"/>
        <item x="130"/>
        <item x="136"/>
        <item x="1210"/>
        <item x="1006"/>
        <item x="1369"/>
        <item x="817"/>
        <item x="44"/>
        <item x="1355"/>
        <item x="208"/>
        <item x="818"/>
        <item x="620"/>
        <item x="959"/>
        <item x="1595"/>
        <item x="1350"/>
        <item x="63"/>
        <item x="1509"/>
        <item x="1296"/>
        <item x="1440"/>
        <item x="907"/>
        <item x="259"/>
        <item x="1715"/>
        <item x="1580"/>
        <item x="1684"/>
        <item x="138"/>
        <item x="440"/>
        <item x="193"/>
        <item x="619"/>
        <item x="165"/>
        <item x="330"/>
        <item x="4"/>
        <item x="1037"/>
        <item x="1098"/>
        <item x="160"/>
        <item x="70"/>
        <item x="976"/>
        <item x="632"/>
        <item x="1584"/>
        <item x="163"/>
        <item x="1706"/>
        <item x="226"/>
        <item x="999"/>
        <item x="353"/>
        <item x="333"/>
        <item x="791"/>
        <item x="1675"/>
        <item x="31"/>
        <item x="773"/>
        <item x="736"/>
        <item x="1067"/>
        <item x="145"/>
        <item x="1612"/>
        <item x="1565"/>
        <item x="738"/>
        <item x="790"/>
        <item x="331"/>
        <item x="227"/>
        <item x="1235"/>
        <item x="1072"/>
        <item x="1042"/>
        <item x="788"/>
        <item x="971"/>
        <item x="148"/>
        <item x="1259"/>
        <item x="1661"/>
        <item x="667"/>
        <item x="365"/>
        <item x="792"/>
        <item x="185"/>
        <item x="837"/>
        <item x="722"/>
        <item x="1465"/>
        <item x="377"/>
        <item x="1475"/>
        <item x="665"/>
        <item x="909"/>
        <item x="710"/>
        <item x="1798"/>
        <item x="714"/>
        <item x="1799"/>
        <item x="1385"/>
        <item x="1678"/>
        <item x="1677"/>
        <item x="341"/>
        <item x="716"/>
        <item x="1075"/>
        <item x="717"/>
        <item x="1795"/>
        <item x="1257"/>
        <item x="1284"/>
        <item x="965"/>
        <item x="207"/>
        <item x="220"/>
        <item x="1863"/>
        <item x="1629"/>
        <item x="1845"/>
        <item x="45"/>
        <item x="1761"/>
        <item x="882"/>
        <item x="24"/>
        <item x="50"/>
        <item x="1038"/>
        <item x="1099"/>
        <item x="1554"/>
        <item x="966"/>
        <item x="1532"/>
        <item x="329"/>
        <item x="229"/>
        <item x="972"/>
        <item x="1379"/>
        <item x="1844"/>
        <item x="166"/>
        <item x="96"/>
        <item x="181"/>
        <item x="197"/>
        <item x="53"/>
        <item x="1689"/>
        <item x="1503"/>
        <item x="1326"/>
        <item x="205"/>
        <item x="1294"/>
        <item x="811"/>
        <item x="978"/>
        <item x="1084"/>
        <item x="1682"/>
        <item x="1325"/>
        <item x="734"/>
        <item x="1258"/>
        <item x="651"/>
        <item x="1468"/>
        <item x="1126"/>
        <item x="1699"/>
        <item x="191"/>
        <item x="1062"/>
        <item x="704"/>
        <item x="1617"/>
        <item x="1523"/>
        <item x="662"/>
        <item x="97"/>
        <item x="403"/>
        <item x="1136"/>
        <item x="889"/>
        <item x="1265"/>
        <item x="1538"/>
        <item x="1539"/>
        <item x="812"/>
        <item x="390"/>
        <item x="1009"/>
        <item x="604"/>
        <item x="1495"/>
        <item x="49"/>
        <item x="228"/>
        <item x="718"/>
        <item x="1040"/>
        <item x="1123"/>
        <item x="1422"/>
        <item x="1840"/>
        <item x="1470"/>
        <item x="852"/>
        <item x="1823"/>
        <item x="1843"/>
        <item x="895"/>
        <item x="950"/>
        <item x="1011"/>
        <item x="1848"/>
        <item x="58"/>
        <item x="735"/>
        <item x="850"/>
        <item x="1010"/>
        <item x="47"/>
        <item x="1033"/>
        <item x="1774"/>
        <item x="1760"/>
        <item x="1634"/>
        <item x="167"/>
        <item x="61"/>
        <item x="1831"/>
        <item x="3"/>
        <item x="1826"/>
        <item x="1864"/>
        <item x="1507"/>
        <item x="1813"/>
        <item x="1692"/>
        <item x="807"/>
        <item x="1621"/>
        <item x="1842"/>
        <item x="1083"/>
        <item x="1657"/>
        <item x="1656"/>
        <item x="1825"/>
        <item x="1093"/>
        <item x="1085"/>
        <item x="1786"/>
        <item x="188"/>
        <item x="1137"/>
        <item x="1805"/>
        <item x="1824"/>
        <item x="1841"/>
        <item x="805"/>
        <item x="832"/>
        <item x="577"/>
        <item x="350"/>
        <item x="900"/>
        <item x="1787"/>
        <item x="1119"/>
        <item x="988"/>
        <item x="1676"/>
        <item x="1868"/>
        <item x="1234"/>
        <item x="1632"/>
        <item x="851"/>
        <item x="1348"/>
        <item x="23"/>
        <item x="22"/>
        <item x="1704"/>
        <item x="1836"/>
        <item x="1878"/>
        <item x="1849"/>
        <item x="1005"/>
        <item x="1879"/>
        <item x="1886"/>
        <item x="1691"/>
        <item x="1894"/>
        <item x="1114"/>
        <item x="809"/>
        <item x="1923"/>
        <item x="218"/>
        <item x="916"/>
        <item x="1109"/>
        <item x="1924"/>
        <item x="476"/>
        <item x="694"/>
        <item x="1814"/>
        <item x="871"/>
        <item x="1163"/>
        <item x="25"/>
        <item x="1575"/>
        <item x="1834"/>
        <item x="1460"/>
        <item x="1405"/>
        <item x="1603"/>
        <item x="90"/>
        <item x="831"/>
        <item x="1295"/>
        <item x="164"/>
        <item x="1792"/>
        <item x="830"/>
        <item x="386"/>
        <item x="19"/>
        <item x="1833"/>
        <item x="973"/>
        <item x="926"/>
        <item x="43"/>
        <item x="1497"/>
        <item x="73"/>
        <item x="21"/>
        <item x="20"/>
        <item x="230"/>
        <item x="961"/>
        <item x="162"/>
        <item x="946"/>
        <item x="921"/>
        <item x="1858"/>
        <item x="217"/>
        <item x="382"/>
        <item x="1019"/>
        <item x="1829"/>
        <item x="1541"/>
        <item x="649"/>
        <item x="1850"/>
        <item x="361"/>
        <item x="1788"/>
        <item x="1116"/>
        <item x="947"/>
        <item x="948"/>
        <item x="1665"/>
        <item x="1358"/>
        <item x="1108"/>
        <item x="695"/>
        <item x="984"/>
        <item x="1820"/>
        <item x="1822"/>
        <item x="1827"/>
        <item x="1835"/>
        <item x="793"/>
        <item x="1859"/>
        <item x="1866"/>
        <item x="52"/>
        <item x="1357"/>
        <item x="1619"/>
        <item x="80"/>
        <item x="150"/>
        <item x="152"/>
        <item x="154"/>
        <item x="157"/>
        <item x="1872"/>
        <item x="1512"/>
        <item x="1875"/>
        <item x="1069"/>
        <item x="1818"/>
        <item x="968"/>
        <item x="194"/>
        <item x="155"/>
        <item x="848"/>
        <item x="91"/>
        <item x="232"/>
        <item x="1828"/>
        <item x="34"/>
        <item x="867"/>
        <item x="1709"/>
        <item x="1719"/>
        <item x="132"/>
        <item x="1582"/>
        <item x="1855"/>
        <item x="1821"/>
        <item x="1600"/>
        <item x="17"/>
        <item x="1524"/>
        <item x="1708"/>
        <item x="1707"/>
        <item x="1683"/>
        <item x="1851"/>
        <item x="16"/>
        <item x="1807"/>
        <item x="1602"/>
        <item x="1856"/>
        <item x="1811"/>
        <item x="1810"/>
        <item x="379"/>
        <item x="425"/>
        <item x="133"/>
        <item x="1789"/>
        <item x="1573"/>
        <item x="1852"/>
        <item x="187"/>
        <item x="1667"/>
        <item x="1107"/>
        <item x="149"/>
        <item x="151"/>
        <item x="153"/>
        <item x="986"/>
        <item x="1880"/>
        <item x="1883"/>
        <item x="1884"/>
        <item x="1862"/>
        <item x="833"/>
        <item x="1515"/>
        <item x="1117"/>
        <item x="1797"/>
        <item x="983"/>
        <item x="1245"/>
        <item x="1881"/>
        <item x="506"/>
        <item x="1803"/>
        <item x="1839"/>
        <item x="1687"/>
        <item x="1927"/>
        <item x="1800"/>
        <item x="1071"/>
        <item x="1327"/>
        <item x="858"/>
        <item x="840"/>
        <item x="221"/>
        <item x="1784"/>
        <item x="891"/>
        <item x="1703"/>
        <item x="1877"/>
        <item x="26"/>
        <item x="1695"/>
        <item x="1686"/>
        <item x="1853"/>
        <item x="27"/>
        <item x="1830"/>
        <item x="1876"/>
        <item x="1837"/>
        <item x="1832"/>
        <item x="836"/>
        <item x="1854"/>
        <item x="56"/>
        <item x="787"/>
        <item x="339"/>
        <item x="100"/>
        <item x="216"/>
        <item x="1885"/>
        <item x="219"/>
        <item x="137"/>
        <item x="1857"/>
        <item x="1838"/>
        <item x="1865"/>
        <item x="1351"/>
        <item x="1893"/>
        <item x="204"/>
        <item x="32"/>
        <item x="1608"/>
        <item x="1785"/>
        <item x="1776"/>
        <item x="1896"/>
        <item x="178"/>
        <item x="222"/>
        <item x="1895"/>
        <item x="1819"/>
        <item x="1567"/>
        <item x="1867"/>
        <item x="1812"/>
        <item x="841"/>
        <item x="1679"/>
        <item x="1710"/>
        <item x="1564"/>
        <item x="88"/>
        <item x="89"/>
        <item x="1882"/>
        <item x="177"/>
        <item x="1359"/>
        <item x="1096"/>
        <item x="1871"/>
        <item x="1685"/>
        <item x="1578"/>
        <item x="1655"/>
        <item x="1793"/>
        <item x="1574"/>
        <item x="1804"/>
        <item x="1526"/>
        <item x="1783"/>
        <item x="57"/>
        <item x="1782"/>
        <item x="1666"/>
        <item x="1808"/>
        <item x="1892"/>
        <item x="10"/>
        <item x="1870"/>
        <item x="1891"/>
        <item x="1869"/>
        <item x="1888"/>
        <item x="1890"/>
        <item x="1796"/>
        <item x="38"/>
        <item x="118"/>
        <item x="1887"/>
        <item x="1874"/>
        <item x="1926"/>
        <item x="1889"/>
        <item x="1925"/>
        <item t="default"/>
      </items>
    </pivotField>
    <pivotField compact="0" showAll="0" includeNewItemsInFilter="1"/>
    <pivotField axis="axisRow" compact="0" showAll="0" includeNewItemsInFilter="1">
      <items count="13">
        <item x="8"/>
        <item x="10"/>
        <item x="9"/>
        <item x="11"/>
        <item x="7"/>
        <item x="1"/>
        <item x="3"/>
        <item x="4"/>
        <item x="2"/>
        <item x="5"/>
        <item x="6"/>
        <item x="0"/>
        <item t="default"/>
      </items>
    </pivotField>
  </pivotFields>
  <rowFields count="1">
    <field x="2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de VALOR NMNC" fld="12" baseField="0" baseItem="0" numFmtId="180"/>
  </dataFields>
  <formats count="5">
    <format dxfId="4">
      <pivotArea outline="0" fieldPosition="0"/>
    </format>
    <format dxfId="3">
      <pivotArea field="20" type="button" dataOnly="0" labelOnly="1" outline="0" axis="axisRow" fieldPosition="0"/>
    </format>
    <format dxfId="2">
      <pivotArea grandRow="1" outline="0" fieldPosition="0"/>
    </format>
    <format dxfId="1">
      <pivotArea dataOnly="0" labelOnly="1" grandRow="1" fieldPosition="0"/>
    </format>
    <format dxfId="0">
      <pivotArea fieldPosition="0">
        <references count="1">
          <reference field="20" count="4">
            <x v="0"/>
            <x v="1"/>
            <x v="2"/>
            <x v="3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zoomScale="60" zoomScaleNormal="60" workbookViewId="0">
      <selection activeCell="M39" sqref="M39"/>
    </sheetView>
  </sheetViews>
  <sheetFormatPr baseColWidth="10" defaultColWidth="12.5" defaultRowHeight="13"/>
  <cols>
    <col min="1" max="1" width="7.5" style="422" customWidth="1"/>
    <col min="2" max="2" width="51.83203125" style="67" customWidth="1"/>
    <col min="3" max="3" width="19.1640625" style="67" customWidth="1"/>
    <col min="4" max="4" width="18" style="67" customWidth="1"/>
    <col min="5" max="5" width="6.33203125" style="210" customWidth="1"/>
    <col min="6" max="6" width="7" style="210" customWidth="1"/>
    <col min="7" max="7" width="8.5" style="210" customWidth="1"/>
    <col min="8" max="8" width="19.6640625" style="211" customWidth="1"/>
    <col min="9" max="9" width="20.6640625" style="211" customWidth="1"/>
    <col min="10" max="10" width="18" style="211" customWidth="1"/>
    <col min="11" max="11" width="15.83203125" style="211" customWidth="1"/>
    <col min="12" max="12" width="23.1640625" style="211" bestFit="1" customWidth="1"/>
    <col min="13" max="13" width="17.5" style="449" bestFit="1" customWidth="1"/>
    <col min="14" max="16384" width="12.5" style="67"/>
  </cols>
  <sheetData>
    <row r="1" spans="1:15" ht="20">
      <c r="B1" s="467" t="s">
        <v>825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</row>
    <row r="2" spans="1:15" ht="16">
      <c r="B2" s="468" t="s">
        <v>3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</row>
    <row r="3" spans="1:15" ht="16">
      <c r="B3" s="468" t="s">
        <v>774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</row>
    <row r="4" spans="1:15">
      <c r="L4" s="211" t="s">
        <v>800</v>
      </c>
    </row>
    <row r="5" spans="1:15">
      <c r="B5" s="67" t="s">
        <v>775</v>
      </c>
      <c r="C5" s="215"/>
      <c r="D5" s="214">
        <v>45398</v>
      </c>
      <c r="J5" s="231" t="s">
        <v>800</v>
      </c>
      <c r="K5" s="262" t="s">
        <v>800</v>
      </c>
      <c r="L5" s="261" t="s">
        <v>800</v>
      </c>
    </row>
    <row r="6" spans="1:15">
      <c r="B6" s="67" t="s">
        <v>776</v>
      </c>
      <c r="C6" s="215"/>
      <c r="D6" s="214">
        <v>45763</v>
      </c>
      <c r="E6" s="210" t="s">
        <v>800</v>
      </c>
      <c r="F6" s="210">
        <f>D6-D5</f>
        <v>365</v>
      </c>
      <c r="I6" s="211" t="s">
        <v>800</v>
      </c>
      <c r="J6" s="231" t="s">
        <v>800</v>
      </c>
      <c r="K6" s="211" t="s">
        <v>800</v>
      </c>
      <c r="L6" s="421" t="s">
        <v>800</v>
      </c>
    </row>
    <row r="7" spans="1:15" ht="15.75" customHeight="1" thickBot="1">
      <c r="B7" s="67" t="s">
        <v>800</v>
      </c>
      <c r="C7" s="216" t="s">
        <v>800</v>
      </c>
      <c r="D7" s="67" t="s">
        <v>800</v>
      </c>
      <c r="H7" s="218" t="s">
        <v>800</v>
      </c>
      <c r="I7" s="211" t="s">
        <v>800</v>
      </c>
      <c r="J7" s="211" t="s">
        <v>800</v>
      </c>
      <c r="L7" s="435"/>
    </row>
    <row r="8" spans="1:15" ht="17" thickBot="1">
      <c r="B8" s="469" t="s">
        <v>819</v>
      </c>
      <c r="C8" s="470"/>
      <c r="D8" s="423">
        <f>L39</f>
        <v>1367267686</v>
      </c>
      <c r="H8" s="211" t="s">
        <v>800</v>
      </c>
      <c r="I8" s="211" t="s">
        <v>800</v>
      </c>
      <c r="J8" s="472" t="s">
        <v>800</v>
      </c>
      <c r="K8" s="472"/>
      <c r="L8" s="435" t="s">
        <v>800</v>
      </c>
    </row>
    <row r="9" spans="1:15">
      <c r="C9" s="212"/>
      <c r="D9" s="217"/>
      <c r="H9" s="211" t="s">
        <v>800</v>
      </c>
      <c r="I9" s="211" t="s">
        <v>800</v>
      </c>
      <c r="K9" s="211" t="s">
        <v>800</v>
      </c>
      <c r="L9" s="436" t="s">
        <v>800</v>
      </c>
    </row>
    <row r="10" spans="1:15" ht="15" thickBot="1">
      <c r="B10" s="471" t="s">
        <v>804</v>
      </c>
      <c r="C10" s="471"/>
      <c r="D10" s="471"/>
      <c r="E10" s="471"/>
      <c r="F10" s="471"/>
      <c r="G10" s="471"/>
      <c r="H10" s="471"/>
      <c r="I10" s="471"/>
      <c r="J10" s="471"/>
      <c r="K10" s="471"/>
      <c r="L10" s="268" t="s">
        <v>800</v>
      </c>
    </row>
    <row r="11" spans="1:15" s="213" customFormat="1" ht="74.25" customHeight="1" thickBot="1">
      <c r="A11" s="453" t="s">
        <v>1067</v>
      </c>
      <c r="B11" s="257" t="s">
        <v>777</v>
      </c>
      <c r="C11" s="258" t="s">
        <v>0</v>
      </c>
      <c r="D11" s="258" t="s">
        <v>778</v>
      </c>
      <c r="E11" s="258" t="s">
        <v>779</v>
      </c>
      <c r="F11" s="258" t="s">
        <v>780</v>
      </c>
      <c r="G11" s="258" t="s">
        <v>781</v>
      </c>
      <c r="H11" s="259" t="s">
        <v>807</v>
      </c>
      <c r="I11" s="259" t="s">
        <v>782</v>
      </c>
      <c r="J11" s="259" t="s">
        <v>806</v>
      </c>
      <c r="K11" s="260" t="s">
        <v>783</v>
      </c>
      <c r="L11" s="294" t="s">
        <v>1077</v>
      </c>
      <c r="M11" s="450"/>
    </row>
    <row r="12" spans="1:15" ht="23.25" customHeight="1">
      <c r="A12" s="454"/>
      <c r="B12" s="263" t="s">
        <v>784</v>
      </c>
      <c r="C12" s="264">
        <f>'VRES ASEGURADOS TRDM'!B18</f>
        <v>61375615881</v>
      </c>
      <c r="D12" s="264">
        <f>'VRES ASEGURADOS TRDM'!C18</f>
        <v>2500881546.8499999</v>
      </c>
      <c r="E12" s="265" t="s">
        <v>785</v>
      </c>
      <c r="F12" s="266">
        <f>'TASAS PROMEDIO'!D7</f>
        <v>3.2879999999999994</v>
      </c>
      <c r="G12" s="265">
        <f>+F12/2</f>
        <v>1.6439999999999997</v>
      </c>
      <c r="H12" s="264">
        <f>+C12*F12/1000</f>
        <v>201803025.01672795</v>
      </c>
      <c r="I12" s="264">
        <f>+D12*G12/1000</f>
        <v>4111449.2630213988</v>
      </c>
      <c r="J12" s="264">
        <f>H12+I12</f>
        <v>205914474.27974936</v>
      </c>
      <c r="K12" s="267">
        <f>+J12*0.19</f>
        <v>39123750.113152377</v>
      </c>
      <c r="L12" s="424">
        <f>+J12+K12</f>
        <v>245038224.39290175</v>
      </c>
    </row>
    <row r="13" spans="1:15" ht="24" customHeight="1" thickBot="1">
      <c r="A13" s="454"/>
      <c r="B13" s="465" t="s">
        <v>802</v>
      </c>
      <c r="C13" s="466"/>
      <c r="D13" s="466"/>
      <c r="E13" s="466"/>
      <c r="F13" s="466"/>
      <c r="G13" s="466"/>
      <c r="H13" s="466"/>
      <c r="I13" s="466"/>
      <c r="J13" s="466"/>
      <c r="K13" s="466"/>
      <c r="L13" s="425">
        <v>21418506</v>
      </c>
      <c r="O13" s="234" t="s">
        <v>800</v>
      </c>
    </row>
    <row r="14" spans="1:15" ht="24" customHeight="1" thickBot="1">
      <c r="A14" s="454"/>
      <c r="B14" s="463" t="s">
        <v>823</v>
      </c>
      <c r="C14" s="464"/>
      <c r="D14" s="464"/>
      <c r="E14" s="464"/>
      <c r="F14" s="464"/>
      <c r="G14" s="464"/>
      <c r="H14" s="464"/>
      <c r="I14" s="464"/>
      <c r="J14" s="464"/>
      <c r="K14" s="464"/>
      <c r="L14" s="442">
        <f>ROUND(SUM(L12:L13),0)</f>
        <v>266456730</v>
      </c>
      <c r="M14" s="449">
        <v>266456730</v>
      </c>
      <c r="N14" s="67" t="s">
        <v>800</v>
      </c>
    </row>
    <row r="15" spans="1:15" ht="24" customHeight="1" thickBot="1">
      <c r="A15" s="454"/>
      <c r="B15" s="235" t="s">
        <v>697</v>
      </c>
      <c r="C15" s="236">
        <f>'RELACION AUTOMOVILES'!P43</f>
        <v>3741470108</v>
      </c>
      <c r="D15" s="237"/>
      <c r="E15" s="238" t="s">
        <v>786</v>
      </c>
      <c r="F15" s="366">
        <f>'TASAS PROMEDIO'!D31</f>
        <v>8.16</v>
      </c>
      <c r="G15" s="238"/>
      <c r="H15" s="236">
        <f>+C15*F15/100</f>
        <v>305303960.81279999</v>
      </c>
      <c r="I15" s="239"/>
      <c r="J15" s="236">
        <f>H15</f>
        <v>305303960.81279999</v>
      </c>
      <c r="K15" s="240">
        <f>+J15*0.19</f>
        <v>58007752.554431997</v>
      </c>
      <c r="L15" s="426">
        <f>(+J15+K15)</f>
        <v>363311713.36723197</v>
      </c>
    </row>
    <row r="16" spans="1:15" ht="24" customHeight="1">
      <c r="A16" s="454"/>
      <c r="B16" s="465" t="s">
        <v>1100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34">
        <v>45000000</v>
      </c>
    </row>
    <row r="17" spans="1:14" ht="24" customHeight="1" thickBot="1">
      <c r="A17" s="454"/>
      <c r="B17" s="465" t="s">
        <v>1082</v>
      </c>
      <c r="C17" s="466"/>
      <c r="D17" s="466"/>
      <c r="E17" s="466"/>
      <c r="F17" s="466"/>
      <c r="G17" s="466"/>
      <c r="H17" s="466"/>
      <c r="I17" s="466"/>
      <c r="J17" s="466"/>
      <c r="K17" s="466"/>
      <c r="L17" s="425">
        <v>10630335</v>
      </c>
      <c r="N17" s="234" t="s">
        <v>800</v>
      </c>
    </row>
    <row r="18" spans="1:14" ht="24" customHeight="1" thickBot="1">
      <c r="A18" s="454"/>
      <c r="B18" s="463" t="s">
        <v>1081</v>
      </c>
      <c r="C18" s="464"/>
      <c r="D18" s="464"/>
      <c r="E18" s="464"/>
      <c r="F18" s="464"/>
      <c r="G18" s="464"/>
      <c r="H18" s="464"/>
      <c r="I18" s="464"/>
      <c r="J18" s="464"/>
      <c r="K18" s="464"/>
      <c r="L18" s="443">
        <f>ROUND(SUM(L15:L17),0)</f>
        <v>418942048</v>
      </c>
      <c r="M18" s="449">
        <f>L18</f>
        <v>418942048</v>
      </c>
      <c r="N18" s="234" t="s">
        <v>804</v>
      </c>
    </row>
    <row r="19" spans="1:14" ht="23.25" customHeight="1" thickBot="1">
      <c r="A19" s="454"/>
      <c r="B19" s="235" t="s">
        <v>666</v>
      </c>
      <c r="C19" s="237" t="s">
        <v>787</v>
      </c>
      <c r="D19" s="237"/>
      <c r="E19" s="238" t="s">
        <v>770</v>
      </c>
      <c r="F19" s="238" t="s">
        <v>770</v>
      </c>
      <c r="G19" s="238" t="s">
        <v>770</v>
      </c>
      <c r="H19" s="236">
        <f>'RELACION SOAT'!O42</f>
        <v>43052400</v>
      </c>
      <c r="I19" s="239"/>
      <c r="J19" s="236">
        <f t="shared" ref="J19:J26" si="0">H19</f>
        <v>43052400</v>
      </c>
      <c r="K19" s="240"/>
      <c r="L19" s="426">
        <f>J19</f>
        <v>43052400</v>
      </c>
    </row>
    <row r="20" spans="1:14" ht="23.25" customHeight="1">
      <c r="A20" s="454"/>
      <c r="B20" s="465" t="s">
        <v>1101</v>
      </c>
      <c r="C20" s="466"/>
      <c r="D20" s="466"/>
      <c r="E20" s="466"/>
      <c r="F20" s="466"/>
      <c r="G20" s="466"/>
      <c r="H20" s="466"/>
      <c r="I20" s="466"/>
      <c r="J20" s="466"/>
      <c r="K20" s="466"/>
      <c r="L20" s="434">
        <v>15000000</v>
      </c>
    </row>
    <row r="21" spans="1:14" ht="23.25" customHeight="1" thickBot="1">
      <c r="A21" s="454"/>
      <c r="B21" s="456" t="s">
        <v>822</v>
      </c>
      <c r="C21" s="457"/>
      <c r="D21" s="457"/>
      <c r="E21" s="457"/>
      <c r="F21" s="457"/>
      <c r="G21" s="457"/>
      <c r="H21" s="457"/>
      <c r="I21" s="457"/>
      <c r="J21" s="457"/>
      <c r="K21" s="457"/>
      <c r="L21" s="443">
        <f>ROUND(SUM(L19:L20),0)</f>
        <v>58052400</v>
      </c>
      <c r="M21" s="449">
        <f>L21</f>
        <v>58052400</v>
      </c>
    </row>
    <row r="22" spans="1:14" ht="23.25" customHeight="1">
      <c r="A22" s="454"/>
      <c r="B22" s="241" t="s">
        <v>789</v>
      </c>
      <c r="C22" s="242">
        <v>1500000000</v>
      </c>
      <c r="D22" s="243"/>
      <c r="E22" s="244" t="s">
        <v>785</v>
      </c>
      <c r="F22" s="245">
        <f>'TASAS PROMEDIO'!D18</f>
        <v>4.28</v>
      </c>
      <c r="G22" s="244"/>
      <c r="H22" s="242">
        <f>+C22*F22/1000</f>
        <v>6420000</v>
      </c>
      <c r="I22" s="246"/>
      <c r="J22" s="242">
        <f>H22</f>
        <v>6420000</v>
      </c>
      <c r="K22" s="247">
        <f>+J22*0.19</f>
        <v>1219800</v>
      </c>
      <c r="L22" s="426">
        <f>+J22+K22</f>
        <v>7639800</v>
      </c>
    </row>
    <row r="23" spans="1:14" ht="23.25" customHeight="1">
      <c r="A23" s="454"/>
      <c r="B23" s="248" t="s">
        <v>790</v>
      </c>
      <c r="C23" s="249">
        <v>3500000000</v>
      </c>
      <c r="D23" s="250"/>
      <c r="E23" s="251" t="s">
        <v>786</v>
      </c>
      <c r="F23" s="252">
        <f>'TASAS PROMEDIO'!D23</f>
        <v>9.4250000000000007</v>
      </c>
      <c r="G23" s="251"/>
      <c r="H23" s="249">
        <f>+C23*F23/100</f>
        <v>329875000.00000006</v>
      </c>
      <c r="I23" s="253"/>
      <c r="J23" s="249">
        <f>H23</f>
        <v>329875000.00000006</v>
      </c>
      <c r="K23" s="254">
        <f>+J23*0.19</f>
        <v>62676250.000000015</v>
      </c>
      <c r="L23" s="427">
        <f>+J23+K23</f>
        <v>392551250.00000006</v>
      </c>
    </row>
    <row r="24" spans="1:14" ht="24" customHeight="1" thickBot="1">
      <c r="A24" s="454"/>
      <c r="B24" s="456" t="s">
        <v>820</v>
      </c>
      <c r="C24" s="457"/>
      <c r="D24" s="457"/>
      <c r="E24" s="457"/>
      <c r="F24" s="457"/>
      <c r="G24" s="457"/>
      <c r="H24" s="457"/>
      <c r="I24" s="457"/>
      <c r="J24" s="457"/>
      <c r="K24" s="457"/>
      <c r="L24" s="443">
        <f>ROUND(+L23+L22,0)</f>
        <v>400191050</v>
      </c>
      <c r="M24" s="449">
        <f>L24</f>
        <v>400191050</v>
      </c>
    </row>
    <row r="25" spans="1:14" ht="23.25" customHeight="1">
      <c r="A25" s="454"/>
      <c r="B25" s="248" t="s">
        <v>788</v>
      </c>
      <c r="C25" s="249">
        <v>700000000</v>
      </c>
      <c r="D25" s="250"/>
      <c r="E25" s="251" t="s">
        <v>786</v>
      </c>
      <c r="F25" s="252">
        <f>'TASAS PROMEDIO'!D12</f>
        <v>7.05</v>
      </c>
      <c r="G25" s="251"/>
      <c r="H25" s="249">
        <f>+C25*F25/100</f>
        <v>49350000</v>
      </c>
      <c r="I25" s="253"/>
      <c r="J25" s="249">
        <f t="shared" si="0"/>
        <v>49350000</v>
      </c>
      <c r="K25" s="254">
        <f>+J25*0.19</f>
        <v>9376500</v>
      </c>
      <c r="L25" s="427">
        <f>+J25+K25</f>
        <v>58726500</v>
      </c>
    </row>
    <row r="26" spans="1:14" ht="23.25" customHeight="1">
      <c r="A26" s="454"/>
      <c r="B26" s="248" t="s">
        <v>809</v>
      </c>
      <c r="C26" s="249">
        <v>300000000</v>
      </c>
      <c r="D26" s="250"/>
      <c r="E26" s="255" t="s">
        <v>786</v>
      </c>
      <c r="F26" s="252">
        <f>'TASAS PROMEDIO'!D27</f>
        <v>1.325</v>
      </c>
      <c r="G26" s="251"/>
      <c r="H26" s="249">
        <f>+C26*F26/100</f>
        <v>3975000</v>
      </c>
      <c r="I26" s="253"/>
      <c r="J26" s="249">
        <f t="shared" si="0"/>
        <v>3975000</v>
      </c>
      <c r="K26" s="254">
        <f>+J26*0.19</f>
        <v>755250</v>
      </c>
      <c r="L26" s="427">
        <f>+J26+K26</f>
        <v>4730250</v>
      </c>
    </row>
    <row r="27" spans="1:14" ht="23.25" customHeight="1" thickBot="1">
      <c r="A27" s="454"/>
      <c r="B27" s="456" t="s">
        <v>821</v>
      </c>
      <c r="C27" s="457"/>
      <c r="D27" s="457"/>
      <c r="E27" s="457"/>
      <c r="F27" s="457"/>
      <c r="G27" s="457"/>
      <c r="H27" s="457"/>
      <c r="I27" s="457"/>
      <c r="J27" s="457"/>
      <c r="K27" s="457"/>
      <c r="L27" s="443">
        <f>ROUND(+L26+L25,0)</f>
        <v>63456750</v>
      </c>
      <c r="M27" s="449">
        <f>L27</f>
        <v>63456750</v>
      </c>
    </row>
    <row r="28" spans="1:14" ht="24" customHeight="1" thickBot="1">
      <c r="A28" s="455"/>
      <c r="B28" s="458" t="s">
        <v>1073</v>
      </c>
      <c r="C28" s="459"/>
      <c r="D28" s="459"/>
      <c r="E28" s="459"/>
      <c r="F28" s="459"/>
      <c r="G28" s="459"/>
      <c r="H28" s="459"/>
      <c r="I28" s="459"/>
      <c r="J28" s="459"/>
      <c r="K28" s="459"/>
      <c r="L28" s="451">
        <f>L27+L24+L21+L18+L14</f>
        <v>1207098978</v>
      </c>
    </row>
    <row r="29" spans="1:14" ht="35.25" customHeight="1" thickBot="1"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428"/>
    </row>
    <row r="30" spans="1:14" ht="69" customHeight="1" thickBot="1">
      <c r="A30" s="453" t="s">
        <v>1075</v>
      </c>
      <c r="B30" s="257" t="s">
        <v>777</v>
      </c>
      <c r="C30" s="258" t="s">
        <v>0</v>
      </c>
      <c r="D30" s="258" t="s">
        <v>778</v>
      </c>
      <c r="E30" s="258" t="s">
        <v>779</v>
      </c>
      <c r="F30" s="258" t="s">
        <v>780</v>
      </c>
      <c r="G30" s="258" t="s">
        <v>781</v>
      </c>
      <c r="H30" s="259" t="s">
        <v>807</v>
      </c>
      <c r="I30" s="259" t="s">
        <v>782</v>
      </c>
      <c r="J30" s="259" t="s">
        <v>806</v>
      </c>
      <c r="K30" s="260" t="s">
        <v>783</v>
      </c>
      <c r="L30" s="294" t="s">
        <v>1077</v>
      </c>
    </row>
    <row r="31" spans="1:14" ht="36" customHeight="1">
      <c r="A31" s="454"/>
      <c r="B31" s="413" t="s">
        <v>1076</v>
      </c>
      <c r="C31" s="414">
        <v>1000000000</v>
      </c>
      <c r="D31" s="415"/>
      <c r="E31" s="416" t="s">
        <v>786</v>
      </c>
      <c r="F31" s="417">
        <f>'TASAS PROMEDIO'!D37</f>
        <v>12.5825</v>
      </c>
      <c r="G31" s="416"/>
      <c r="H31" s="414">
        <f>+C31*F31/100</f>
        <v>125825000</v>
      </c>
      <c r="I31" s="418"/>
      <c r="J31" s="414">
        <f>H31</f>
        <v>125825000</v>
      </c>
      <c r="K31" s="419">
        <f>+J31*0.19</f>
        <v>23906750</v>
      </c>
      <c r="L31" s="420">
        <f>+J31+K31</f>
        <v>149731750</v>
      </c>
    </row>
    <row r="32" spans="1:14" ht="24" customHeight="1" thickBot="1">
      <c r="A32" s="455"/>
      <c r="B32" s="458" t="s">
        <v>1074</v>
      </c>
      <c r="C32" s="459"/>
      <c r="D32" s="459"/>
      <c r="E32" s="459"/>
      <c r="F32" s="459"/>
      <c r="G32" s="459"/>
      <c r="H32" s="459"/>
      <c r="I32" s="459"/>
      <c r="J32" s="459"/>
      <c r="K32" s="459"/>
      <c r="L32" s="452">
        <f>ROUND(L31,0)</f>
        <v>149731750</v>
      </c>
      <c r="M32" s="449">
        <f>L32</f>
        <v>149731750</v>
      </c>
    </row>
    <row r="33" spans="1:13" ht="24" customHeight="1" thickBot="1"/>
    <row r="34" spans="1:13" ht="57.75" customHeight="1" thickBot="1">
      <c r="A34" s="453" t="s">
        <v>1103</v>
      </c>
      <c r="B34" s="257" t="s">
        <v>777</v>
      </c>
      <c r="C34" s="258" t="s">
        <v>0</v>
      </c>
      <c r="D34" s="258" t="s">
        <v>778</v>
      </c>
      <c r="E34" s="258" t="s">
        <v>779</v>
      </c>
      <c r="F34" s="258" t="s">
        <v>780</v>
      </c>
      <c r="G34" s="258" t="s">
        <v>781</v>
      </c>
      <c r="H34" s="259" t="s">
        <v>807</v>
      </c>
      <c r="I34" s="259" t="s">
        <v>782</v>
      </c>
      <c r="J34" s="259" t="s">
        <v>806</v>
      </c>
      <c r="K34" s="260" t="s">
        <v>783</v>
      </c>
      <c r="L34" s="294" t="s">
        <v>1077</v>
      </c>
    </row>
    <row r="35" spans="1:13" ht="39.75" customHeight="1">
      <c r="A35" s="454"/>
      <c r="B35" s="413" t="s">
        <v>1105</v>
      </c>
      <c r="C35" s="414">
        <v>17493000</v>
      </c>
      <c r="D35" s="415"/>
      <c r="E35" s="416" t="s">
        <v>786</v>
      </c>
      <c r="F35" s="417">
        <f>'TASAS PROMEDIO'!D41</f>
        <v>50.137500000000003</v>
      </c>
      <c r="G35" s="416"/>
      <c r="H35" s="414">
        <f>+C35*F35/100</f>
        <v>8770552.875</v>
      </c>
      <c r="I35" s="418"/>
      <c r="J35" s="414">
        <f>H35</f>
        <v>8770552.875</v>
      </c>
      <c r="K35" s="419">
        <f>+J35*0.19</f>
        <v>1666405.0462500001</v>
      </c>
      <c r="L35" s="420">
        <f>+J35+K35</f>
        <v>10436957.921250001</v>
      </c>
    </row>
    <row r="36" spans="1:13" ht="24" customHeight="1" thickBot="1">
      <c r="A36" s="455"/>
      <c r="B36" s="458" t="s">
        <v>1104</v>
      </c>
      <c r="C36" s="459"/>
      <c r="D36" s="459"/>
      <c r="E36" s="459"/>
      <c r="F36" s="459"/>
      <c r="G36" s="459"/>
      <c r="H36" s="459"/>
      <c r="I36" s="459"/>
      <c r="J36" s="459"/>
      <c r="K36" s="459"/>
      <c r="L36" s="444">
        <f>ROUND(L35,0)</f>
        <v>10436958</v>
      </c>
      <c r="M36" s="449">
        <f>L36</f>
        <v>10436958</v>
      </c>
    </row>
    <row r="37" spans="1:13" ht="24" customHeight="1"/>
    <row r="38" spans="1:13" ht="14" thickBot="1"/>
    <row r="39" spans="1:13" ht="21.75" customHeight="1" thickBot="1">
      <c r="B39" s="460" t="s">
        <v>803</v>
      </c>
      <c r="C39" s="461"/>
      <c r="D39" s="461"/>
      <c r="E39" s="461"/>
      <c r="F39" s="461"/>
      <c r="G39" s="461"/>
      <c r="H39" s="461"/>
      <c r="I39" s="461"/>
      <c r="J39" s="461"/>
      <c r="K39" s="462"/>
      <c r="L39" s="295">
        <f>L36+L32+L28</f>
        <v>1367267686</v>
      </c>
      <c r="M39" s="449">
        <f>SUM(M14:M38)</f>
        <v>1367267686</v>
      </c>
    </row>
    <row r="40" spans="1:13" ht="24" customHeight="1"/>
  </sheetData>
  <mergeCells count="22">
    <mergeCell ref="B1:L1"/>
    <mergeCell ref="B2:L2"/>
    <mergeCell ref="B3:L3"/>
    <mergeCell ref="B8:C8"/>
    <mergeCell ref="B13:K13"/>
    <mergeCell ref="B10:K10"/>
    <mergeCell ref="J8:K8"/>
    <mergeCell ref="A11:A28"/>
    <mergeCell ref="B27:K27"/>
    <mergeCell ref="B32:K32"/>
    <mergeCell ref="A30:A32"/>
    <mergeCell ref="B39:K39"/>
    <mergeCell ref="B24:K24"/>
    <mergeCell ref="B28:K28"/>
    <mergeCell ref="B14:K14"/>
    <mergeCell ref="B21:K21"/>
    <mergeCell ref="B18:K18"/>
    <mergeCell ref="B17:K17"/>
    <mergeCell ref="B16:K16"/>
    <mergeCell ref="B20:K20"/>
    <mergeCell ref="A34:A36"/>
    <mergeCell ref="B36:K36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L19 L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showGridLines="0" topLeftCell="A16" zoomScaleNormal="100" workbookViewId="0">
      <selection activeCell="H32" sqref="H32"/>
    </sheetView>
  </sheetViews>
  <sheetFormatPr baseColWidth="10" defaultRowHeight="15"/>
  <cols>
    <col min="1" max="1" width="73.33203125" customWidth="1"/>
    <col min="2" max="2" width="22.33203125" customWidth="1"/>
  </cols>
  <sheetData>
    <row r="1" spans="1:5">
      <c r="A1" s="485" t="e">
        <f>+'ESTUDIO DE MERCADO OK'!B1:L1</f>
        <v>#VALUE!</v>
      </c>
      <c r="B1" s="485"/>
      <c r="C1" s="485"/>
      <c r="D1" s="485"/>
      <c r="E1" s="485"/>
    </row>
    <row r="2" spans="1:5">
      <c r="A2" s="485" t="s">
        <v>3</v>
      </c>
      <c r="B2" s="485"/>
      <c r="C2" s="485"/>
      <c r="D2" s="485"/>
      <c r="E2" s="485"/>
    </row>
    <row r="3" spans="1:5">
      <c r="A3" s="485" t="s">
        <v>791</v>
      </c>
      <c r="B3" s="485"/>
      <c r="C3" s="485"/>
      <c r="D3" s="485"/>
      <c r="E3" s="485"/>
    </row>
    <row r="4" spans="1:5" ht="16" thickBot="1">
      <c r="A4" s="67"/>
      <c r="B4" s="67"/>
      <c r="C4" s="67"/>
      <c r="D4" s="67"/>
      <c r="E4" s="67"/>
    </row>
    <row r="5" spans="1:5">
      <c r="A5" s="486" t="s">
        <v>792</v>
      </c>
      <c r="B5" s="483" t="s">
        <v>777</v>
      </c>
      <c r="C5" s="489" t="s">
        <v>810</v>
      </c>
      <c r="D5" s="483" t="s">
        <v>793</v>
      </c>
      <c r="E5" s="483"/>
    </row>
    <row r="6" spans="1:5" ht="43" thickBot="1">
      <c r="A6" s="487"/>
      <c r="B6" s="488"/>
      <c r="C6" s="490"/>
      <c r="D6" s="221" t="s">
        <v>811</v>
      </c>
      <c r="E6" s="220" t="s">
        <v>794</v>
      </c>
    </row>
    <row r="7" spans="1:5">
      <c r="A7" s="232" t="s">
        <v>825</v>
      </c>
      <c r="B7" s="482" t="s">
        <v>795</v>
      </c>
      <c r="C7" s="233">
        <v>3.09</v>
      </c>
      <c r="D7" s="476">
        <f>+AVERAGE(C7:C11)</f>
        <v>3.2879999999999994</v>
      </c>
      <c r="E7" s="479" t="s">
        <v>818</v>
      </c>
    </row>
    <row r="8" spans="1:5">
      <c r="A8" s="222" t="s">
        <v>1058</v>
      </c>
      <c r="B8" s="483"/>
      <c r="C8" s="223">
        <v>3.24</v>
      </c>
      <c r="D8" s="477"/>
      <c r="E8" s="480"/>
    </row>
    <row r="9" spans="1:5">
      <c r="A9" s="222" t="s">
        <v>1059</v>
      </c>
      <c r="B9" s="483"/>
      <c r="C9" s="223">
        <v>3.32</v>
      </c>
      <c r="D9" s="477"/>
      <c r="E9" s="480"/>
    </row>
    <row r="10" spans="1:5">
      <c r="A10" s="222" t="s">
        <v>1060</v>
      </c>
      <c r="B10" s="483"/>
      <c r="C10" s="223">
        <v>3.05</v>
      </c>
      <c r="D10" s="477"/>
      <c r="E10" s="480"/>
    </row>
    <row r="11" spans="1:5" ht="16" thickBot="1">
      <c r="A11" s="224" t="s">
        <v>1061</v>
      </c>
      <c r="B11" s="484"/>
      <c r="C11" s="225">
        <v>3.74</v>
      </c>
      <c r="D11" s="478"/>
      <c r="E11" s="481"/>
    </row>
    <row r="12" spans="1:5">
      <c r="A12" s="232" t="s">
        <v>825</v>
      </c>
      <c r="B12" s="482" t="s">
        <v>796</v>
      </c>
      <c r="C12" s="233">
        <v>6.9</v>
      </c>
      <c r="D12" s="476">
        <f>+AVERAGE(C12:C17)</f>
        <v>7.05</v>
      </c>
      <c r="E12" s="479" t="s">
        <v>786</v>
      </c>
    </row>
    <row r="13" spans="1:5">
      <c r="A13" s="222" t="s">
        <v>1062</v>
      </c>
      <c r="B13" s="483"/>
      <c r="C13" s="223">
        <v>7.4</v>
      </c>
      <c r="D13" s="477"/>
      <c r="E13" s="480"/>
    </row>
    <row r="14" spans="1:5" ht="16" thickBot="1">
      <c r="A14" s="224" t="s">
        <v>813</v>
      </c>
      <c r="B14" s="483"/>
      <c r="C14" s="223">
        <v>7.1</v>
      </c>
      <c r="D14" s="477"/>
      <c r="E14" s="480"/>
    </row>
    <row r="15" spans="1:5">
      <c r="A15" s="222" t="s">
        <v>824</v>
      </c>
      <c r="B15" s="483"/>
      <c r="C15" s="223">
        <v>6.9</v>
      </c>
      <c r="D15" s="477"/>
      <c r="E15" s="480"/>
    </row>
    <row r="16" spans="1:5">
      <c r="A16" s="222" t="s">
        <v>815</v>
      </c>
      <c r="B16" s="483"/>
      <c r="C16" s="223">
        <v>7</v>
      </c>
      <c r="D16" s="477"/>
      <c r="E16" s="480"/>
    </row>
    <row r="17" spans="1:5" ht="16" thickBot="1">
      <c r="A17" s="227" t="s">
        <v>1040</v>
      </c>
      <c r="B17" s="484"/>
      <c r="C17" s="225">
        <v>7</v>
      </c>
      <c r="D17" s="478"/>
      <c r="E17" s="481"/>
    </row>
    <row r="18" spans="1:5">
      <c r="A18" s="232" t="s">
        <v>825</v>
      </c>
      <c r="B18" s="482" t="s">
        <v>797</v>
      </c>
      <c r="C18" s="233">
        <v>4.2</v>
      </c>
      <c r="D18" s="476">
        <f>+AVERAGE(C18:C22)</f>
        <v>4.28</v>
      </c>
      <c r="E18" s="479" t="s">
        <v>785</v>
      </c>
    </row>
    <row r="19" spans="1:5">
      <c r="A19" s="226" t="s">
        <v>813</v>
      </c>
      <c r="B19" s="483"/>
      <c r="C19" s="223">
        <v>4.9000000000000004</v>
      </c>
      <c r="D19" s="477"/>
      <c r="E19" s="480"/>
    </row>
    <row r="20" spans="1:5">
      <c r="A20" s="222" t="s">
        <v>824</v>
      </c>
      <c r="B20" s="483"/>
      <c r="C20" s="229">
        <v>4.5</v>
      </c>
      <c r="D20" s="477"/>
      <c r="E20" s="480"/>
    </row>
    <row r="21" spans="1:5">
      <c r="A21" s="222" t="s">
        <v>814</v>
      </c>
      <c r="B21" s="483"/>
      <c r="C21" s="229">
        <v>4</v>
      </c>
      <c r="D21" s="477"/>
      <c r="E21" s="480"/>
    </row>
    <row r="22" spans="1:5" ht="16" thickBot="1">
      <c r="A22" s="227" t="s">
        <v>1063</v>
      </c>
      <c r="B22" s="484"/>
      <c r="C22" s="230">
        <v>3.8</v>
      </c>
      <c r="D22" s="478"/>
      <c r="E22" s="481"/>
    </row>
    <row r="23" spans="1:5">
      <c r="A23" s="232" t="s">
        <v>825</v>
      </c>
      <c r="B23" s="482" t="s">
        <v>798</v>
      </c>
      <c r="C23" s="233">
        <v>9</v>
      </c>
      <c r="D23" s="476">
        <f>+AVERAGE(C23:C26)</f>
        <v>9.4250000000000007</v>
      </c>
      <c r="E23" s="498" t="s">
        <v>786</v>
      </c>
    </row>
    <row r="24" spans="1:5" ht="15.75" customHeight="1">
      <c r="A24" s="226" t="s">
        <v>1064</v>
      </c>
      <c r="B24" s="483"/>
      <c r="C24" s="223">
        <v>10</v>
      </c>
      <c r="D24" s="477"/>
      <c r="E24" s="499"/>
    </row>
    <row r="25" spans="1:5" ht="15.75" customHeight="1">
      <c r="A25" s="222" t="s">
        <v>824</v>
      </c>
      <c r="B25" s="483"/>
      <c r="C25" s="223">
        <v>9.1999999999999993</v>
      </c>
      <c r="D25" s="477"/>
      <c r="E25" s="499"/>
    </row>
    <row r="26" spans="1:5" ht="16" thickBot="1">
      <c r="A26" s="256" t="s">
        <v>816</v>
      </c>
      <c r="B26" s="484"/>
      <c r="C26" s="225">
        <v>9.5</v>
      </c>
      <c r="D26" s="478"/>
      <c r="E26" s="500"/>
    </row>
    <row r="27" spans="1:5">
      <c r="A27" s="232" t="s">
        <v>825</v>
      </c>
      <c r="B27" s="473" t="s">
        <v>817</v>
      </c>
      <c r="C27" s="233">
        <v>0.7</v>
      </c>
      <c r="D27" s="476">
        <f>+AVERAGE(C27:C30)</f>
        <v>1.325</v>
      </c>
      <c r="E27" s="479" t="s">
        <v>786</v>
      </c>
    </row>
    <row r="28" spans="1:5">
      <c r="A28" s="222" t="s">
        <v>812</v>
      </c>
      <c r="B28" s="474"/>
      <c r="C28" s="223">
        <v>0.8</v>
      </c>
      <c r="D28" s="477"/>
      <c r="E28" s="480"/>
    </row>
    <row r="29" spans="1:5">
      <c r="A29" s="226" t="s">
        <v>813</v>
      </c>
      <c r="B29" s="474"/>
      <c r="C29" s="223">
        <v>0.3</v>
      </c>
      <c r="D29" s="477"/>
      <c r="E29" s="480"/>
    </row>
    <row r="30" spans="1:5" ht="16" thickBot="1">
      <c r="A30" s="227" t="s">
        <v>1065</v>
      </c>
      <c r="B30" s="475"/>
      <c r="C30" s="228">
        <v>3.5</v>
      </c>
      <c r="D30" s="478"/>
      <c r="E30" s="481"/>
    </row>
    <row r="31" spans="1:5">
      <c r="A31" s="232" t="s">
        <v>825</v>
      </c>
      <c r="B31" s="482" t="s">
        <v>1039</v>
      </c>
      <c r="C31" s="233">
        <v>7.36</v>
      </c>
      <c r="D31" s="501">
        <f>+AVERAGE(C31:C36)</f>
        <v>8.16</v>
      </c>
      <c r="E31" s="479" t="s">
        <v>786</v>
      </c>
    </row>
    <row r="32" spans="1:5">
      <c r="A32" s="222" t="s">
        <v>1066</v>
      </c>
      <c r="B32" s="483"/>
      <c r="C32" s="223">
        <v>7.6</v>
      </c>
      <c r="D32" s="502"/>
      <c r="E32" s="480"/>
    </row>
    <row r="33" spans="1:5" ht="15" customHeight="1">
      <c r="A33" s="222" t="s">
        <v>824</v>
      </c>
      <c r="B33" s="483"/>
      <c r="C33" s="223">
        <v>9.5</v>
      </c>
      <c r="D33" s="502"/>
      <c r="E33" s="480"/>
    </row>
    <row r="34" spans="1:5">
      <c r="A34" s="226" t="s">
        <v>813</v>
      </c>
      <c r="B34" s="483"/>
      <c r="C34" s="223">
        <v>8</v>
      </c>
      <c r="D34" s="502"/>
      <c r="E34" s="480"/>
    </row>
    <row r="35" spans="1:5">
      <c r="A35" s="226" t="s">
        <v>814</v>
      </c>
      <c r="B35" s="483"/>
      <c r="C35" s="223">
        <v>8.5</v>
      </c>
      <c r="D35" s="502"/>
      <c r="E35" s="480"/>
    </row>
    <row r="36" spans="1:5" ht="16" thickBot="1">
      <c r="A36" s="227" t="s">
        <v>1040</v>
      </c>
      <c r="B36" s="484"/>
      <c r="C36" s="225">
        <v>8</v>
      </c>
      <c r="D36" s="503"/>
      <c r="E36" s="481"/>
    </row>
    <row r="37" spans="1:5">
      <c r="A37" s="407" t="s">
        <v>1068</v>
      </c>
      <c r="B37" s="482" t="s">
        <v>1069</v>
      </c>
      <c r="C37" s="408">
        <v>12.4</v>
      </c>
      <c r="D37" s="494">
        <f>AVERAGE(C37:C40)</f>
        <v>12.5825</v>
      </c>
      <c r="E37" s="491" t="s">
        <v>786</v>
      </c>
    </row>
    <row r="38" spans="1:5">
      <c r="A38" s="409" t="s">
        <v>1070</v>
      </c>
      <c r="B38" s="483"/>
      <c r="C38" s="410">
        <v>11.54</v>
      </c>
      <c r="D38" s="495"/>
      <c r="E38" s="492"/>
    </row>
    <row r="39" spans="1:5">
      <c r="A39" s="222" t="s">
        <v>1071</v>
      </c>
      <c r="B39" s="488"/>
      <c r="C39" s="411">
        <v>2.39</v>
      </c>
      <c r="D39" s="496"/>
      <c r="E39" s="492"/>
    </row>
    <row r="40" spans="1:5" ht="16" thickBot="1">
      <c r="A40" s="227" t="s">
        <v>1072</v>
      </c>
      <c r="B40" s="484"/>
      <c r="C40" s="412">
        <v>24</v>
      </c>
      <c r="D40" s="497"/>
      <c r="E40" s="493"/>
    </row>
    <row r="41" spans="1:5" ht="19.5" customHeight="1">
      <c r="A41" s="407" t="s">
        <v>1106</v>
      </c>
      <c r="B41" s="482" t="s">
        <v>1107</v>
      </c>
      <c r="C41" s="441">
        <v>38</v>
      </c>
      <c r="D41" s="476">
        <f>+AVERAGE(C41:C44)+18</f>
        <v>50.137500000000003</v>
      </c>
      <c r="E41" s="491" t="s">
        <v>786</v>
      </c>
    </row>
    <row r="42" spans="1:5" ht="21" customHeight="1">
      <c r="A42" s="222" t="s">
        <v>1108</v>
      </c>
      <c r="B42" s="483"/>
      <c r="C42" s="223">
        <v>37.549999999999997</v>
      </c>
      <c r="D42" s="477"/>
      <c r="E42" s="492"/>
    </row>
    <row r="43" spans="1:5" ht="22.5" customHeight="1">
      <c r="A43" s="222" t="s">
        <v>1109</v>
      </c>
      <c r="B43" s="483"/>
      <c r="C43" s="223">
        <v>29</v>
      </c>
      <c r="D43" s="477"/>
      <c r="E43" s="492"/>
    </row>
    <row r="44" spans="1:5" ht="23.25" customHeight="1" thickBot="1">
      <c r="A44" s="227" t="s">
        <v>1110</v>
      </c>
      <c r="B44" s="484"/>
      <c r="C44" s="225">
        <v>24</v>
      </c>
      <c r="D44" s="478"/>
      <c r="E44" s="493"/>
    </row>
  </sheetData>
  <mergeCells count="31">
    <mergeCell ref="B41:B44"/>
    <mergeCell ref="D41:D44"/>
    <mergeCell ref="E41:E44"/>
    <mergeCell ref="B12:B17"/>
    <mergeCell ref="D12:D17"/>
    <mergeCell ref="E12:E17"/>
    <mergeCell ref="B37:B40"/>
    <mergeCell ref="D37:D40"/>
    <mergeCell ref="E37:E40"/>
    <mergeCell ref="E18:E22"/>
    <mergeCell ref="B23:B26"/>
    <mergeCell ref="D23:D26"/>
    <mergeCell ref="E23:E26"/>
    <mergeCell ref="B31:B36"/>
    <mergeCell ref="D31:D36"/>
    <mergeCell ref="E31:E36"/>
    <mergeCell ref="B7:B11"/>
    <mergeCell ref="D7:D11"/>
    <mergeCell ref="E7:E11"/>
    <mergeCell ref="A1:E1"/>
    <mergeCell ref="A2:E2"/>
    <mergeCell ref="A3:E3"/>
    <mergeCell ref="A5:A6"/>
    <mergeCell ref="B5:B6"/>
    <mergeCell ref="C5:C6"/>
    <mergeCell ref="D5:E5"/>
    <mergeCell ref="B27:B30"/>
    <mergeCell ref="D27:D30"/>
    <mergeCell ref="E27:E30"/>
    <mergeCell ref="B18:B22"/>
    <mergeCell ref="D18:D22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7 D12 D18 D23 D27 D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6"/>
  <sheetViews>
    <sheetView showGridLines="0" view="pageBreakPreview" topLeftCell="B13" zoomScale="85" zoomScaleNormal="85" zoomScaleSheetLayoutView="85" zoomScalePageLayoutView="70" workbookViewId="0">
      <selection activeCell="N37" sqref="N37"/>
    </sheetView>
  </sheetViews>
  <sheetFormatPr baseColWidth="10" defaultColWidth="11.5" defaultRowHeight="16"/>
  <cols>
    <col min="1" max="1" width="45.5" style="84" customWidth="1"/>
    <col min="2" max="2" width="23.5" style="84" customWidth="1"/>
    <col min="3" max="3" width="20.83203125" style="84" bestFit="1" customWidth="1"/>
    <col min="4" max="4" width="22.6640625" style="84" bestFit="1" customWidth="1"/>
    <col min="5" max="6" width="18" style="84" customWidth="1"/>
    <col min="7" max="7" width="14" style="84" customWidth="1"/>
    <col min="8" max="8" width="14.33203125" style="84" bestFit="1" customWidth="1"/>
    <col min="9" max="9" width="16.6640625" style="84" bestFit="1" customWidth="1"/>
    <col min="10" max="10" width="15.5" style="84" customWidth="1"/>
    <col min="11" max="11" width="17.5" style="122" bestFit="1" customWidth="1"/>
    <col min="12" max="12" width="13.6640625" style="84" bestFit="1" customWidth="1"/>
    <col min="13" max="13" width="12.33203125" style="84" customWidth="1"/>
    <col min="14" max="14" width="17.1640625" style="84" customWidth="1"/>
    <col min="15" max="15" width="18.6640625" style="134" customWidth="1"/>
    <col min="16" max="16384" width="11.5" style="84"/>
  </cols>
  <sheetData>
    <row r="1" spans="1:15">
      <c r="A1" s="507" t="s">
        <v>3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</row>
    <row r="2" spans="1:15" ht="16.5" customHeight="1">
      <c r="A2" s="83"/>
      <c r="B2" s="83"/>
      <c r="C2" s="83"/>
      <c r="D2" s="83"/>
      <c r="E2" s="83"/>
      <c r="F2" s="83"/>
    </row>
    <row r="3" spans="1:15">
      <c r="A3" s="81" t="s">
        <v>664</v>
      </c>
    </row>
    <row r="4" spans="1:15">
      <c r="A4" s="84" t="s">
        <v>678</v>
      </c>
    </row>
    <row r="5" spans="1:15" ht="12" customHeight="1">
      <c r="A5" s="509"/>
      <c r="B5" s="509"/>
      <c r="C5" s="509"/>
      <c r="D5" s="509"/>
      <c r="E5" s="509"/>
      <c r="F5" s="509"/>
      <c r="G5" s="509"/>
      <c r="H5" s="509"/>
      <c r="I5" s="509"/>
      <c r="J5" s="509"/>
      <c r="K5" s="509"/>
    </row>
    <row r="6" spans="1:15">
      <c r="C6" s="85" t="s">
        <v>679</v>
      </c>
      <c r="D6" s="85" t="s">
        <v>680</v>
      </c>
      <c r="E6" s="83"/>
      <c r="F6" s="83"/>
      <c r="G6" s="83"/>
      <c r="I6" s="86"/>
      <c r="M6" s="87"/>
    </row>
    <row r="7" spans="1:15">
      <c r="A7" s="88" t="s">
        <v>677</v>
      </c>
      <c r="B7" s="88">
        <v>365</v>
      </c>
      <c r="C7" s="89">
        <v>43258</v>
      </c>
      <c r="D7" s="89">
        <f>+C7+365</f>
        <v>43623</v>
      </c>
      <c r="E7" s="152" t="s">
        <v>691</v>
      </c>
      <c r="F7" s="90"/>
      <c r="G7" s="90"/>
      <c r="I7" s="87"/>
      <c r="J7" s="87"/>
    </row>
    <row r="8" spans="1:15">
      <c r="A8" s="82"/>
      <c r="B8" s="82"/>
      <c r="C8" s="90"/>
      <c r="D8" s="90"/>
    </row>
    <row r="9" spans="1:15">
      <c r="A9" s="82" t="s">
        <v>685</v>
      </c>
      <c r="B9" s="91">
        <v>170000000</v>
      </c>
      <c r="C9" s="120"/>
      <c r="F9" s="178"/>
    </row>
    <row r="10" spans="1:15">
      <c r="A10" s="82"/>
      <c r="B10" s="174"/>
      <c r="G10" s="177"/>
    </row>
    <row r="11" spans="1:15" ht="17" thickBot="1">
      <c r="A11" s="82" t="s">
        <v>686</v>
      </c>
    </row>
    <row r="12" spans="1:15" s="97" customFormat="1" ht="98.25" customHeight="1" thickBot="1">
      <c r="A12" s="92" t="s">
        <v>14</v>
      </c>
      <c r="B12" s="93" t="s">
        <v>0</v>
      </c>
      <c r="C12" s="140" t="s">
        <v>694</v>
      </c>
      <c r="D12" s="172" t="s">
        <v>747</v>
      </c>
      <c r="E12" s="173" t="s">
        <v>695</v>
      </c>
      <c r="F12" s="141" t="s">
        <v>693</v>
      </c>
      <c r="G12" s="94" t="s">
        <v>682</v>
      </c>
      <c r="H12" s="126" t="s">
        <v>688</v>
      </c>
      <c r="I12" s="95" t="s">
        <v>1</v>
      </c>
      <c r="J12" s="95" t="s">
        <v>2</v>
      </c>
      <c r="K12" s="128" t="s">
        <v>4</v>
      </c>
      <c r="L12" s="95" t="s">
        <v>661</v>
      </c>
      <c r="M12" s="128" t="s">
        <v>689</v>
      </c>
      <c r="N12" s="96" t="s">
        <v>692</v>
      </c>
      <c r="O12" s="135"/>
    </row>
    <row r="13" spans="1:15" s="103" customFormat="1" ht="17">
      <c r="A13" s="98" t="s">
        <v>643</v>
      </c>
      <c r="B13" s="124" t="e">
        <f>+#REF!</f>
        <v>#REF!</v>
      </c>
      <c r="C13" s="181">
        <v>2.8047890807139</v>
      </c>
      <c r="D13" s="175">
        <v>1.3</v>
      </c>
      <c r="E13" s="99">
        <v>2.7829999999999999</v>
      </c>
      <c r="F13" s="99">
        <v>1.45</v>
      </c>
      <c r="G13" s="99">
        <f>AVERAGE(C13:F13)*1.4</f>
        <v>2.9182261782498644</v>
      </c>
      <c r="H13" s="127" t="e">
        <f>B13*6%</f>
        <v>#REF!</v>
      </c>
      <c r="I13" s="100" t="e">
        <f t="shared" ref="I13:I26" si="0">+H13+B13</f>
        <v>#REF!</v>
      </c>
      <c r="J13" s="101" t="e">
        <f t="shared" ref="J13:J27" si="1">+B13*G13/1000</f>
        <v>#REF!</v>
      </c>
      <c r="K13" s="127" t="e">
        <f>+H13*G13/1000/2</f>
        <v>#REF!</v>
      </c>
      <c r="L13" s="101" t="e">
        <f>J13+K13</f>
        <v>#REF!</v>
      </c>
      <c r="M13" s="127" t="e">
        <f>L13*19%</f>
        <v>#REF!</v>
      </c>
      <c r="N13" s="102" t="e">
        <f>L13+M13</f>
        <v>#REF!</v>
      </c>
      <c r="O13" s="136"/>
    </row>
    <row r="14" spans="1:15" s="103" customFormat="1" ht="17">
      <c r="A14" s="104" t="s">
        <v>676</v>
      </c>
      <c r="B14" s="124" t="e">
        <f>+#REF!</f>
        <v>#REF!</v>
      </c>
      <c r="C14" s="181">
        <v>2.8047890807139</v>
      </c>
      <c r="D14" s="175">
        <v>1.3</v>
      </c>
      <c r="E14" s="99">
        <v>2.7829999999999999</v>
      </c>
      <c r="F14" s="99">
        <v>1.45</v>
      </c>
      <c r="G14" s="99">
        <f t="shared" ref="G14:G27" si="2">AVERAGE(C14:F14)*1.4</f>
        <v>2.9182261782498644</v>
      </c>
      <c r="H14" s="127" t="e">
        <f>B14*6%</f>
        <v>#REF!</v>
      </c>
      <c r="I14" s="105" t="e">
        <f t="shared" si="0"/>
        <v>#REF!</v>
      </c>
      <c r="J14" s="101" t="e">
        <f t="shared" si="1"/>
        <v>#REF!</v>
      </c>
      <c r="K14" s="127" t="e">
        <f>+H14*G14/1000/2</f>
        <v>#REF!</v>
      </c>
      <c r="L14" s="106" t="e">
        <f t="shared" ref="L14:L27" si="3">J14+K14</f>
        <v>#REF!</v>
      </c>
      <c r="M14" s="129" t="e">
        <f>L14*19%</f>
        <v>#REF!</v>
      </c>
      <c r="N14" s="107" t="e">
        <f>L14+M14</f>
        <v>#REF!</v>
      </c>
      <c r="O14" s="136"/>
    </row>
    <row r="15" spans="1:15" s="103" customFormat="1" ht="17">
      <c r="A15" s="104" t="s">
        <v>13</v>
      </c>
      <c r="B15" s="124" t="e">
        <f>+#REF!</f>
        <v>#REF!</v>
      </c>
      <c r="C15" s="181">
        <v>2.8047890807139</v>
      </c>
      <c r="D15" s="175">
        <v>1.3</v>
      </c>
      <c r="E15" s="99">
        <v>2.7829999999999999</v>
      </c>
      <c r="F15" s="99">
        <v>1.45</v>
      </c>
      <c r="G15" s="99">
        <f t="shared" si="2"/>
        <v>2.9182261782498644</v>
      </c>
      <c r="H15" s="127" t="e">
        <f>B15*6%</f>
        <v>#REF!</v>
      </c>
      <c r="I15" s="105" t="e">
        <f t="shared" si="0"/>
        <v>#REF!</v>
      </c>
      <c r="J15" s="101" t="e">
        <f t="shared" si="1"/>
        <v>#REF!</v>
      </c>
      <c r="K15" s="127" t="e">
        <f>+H15*G15/1000/2</f>
        <v>#REF!</v>
      </c>
      <c r="L15" s="106" t="e">
        <f t="shared" si="3"/>
        <v>#REF!</v>
      </c>
      <c r="M15" s="129" t="e">
        <f t="shared" ref="M15:M27" si="4">L15*19%</f>
        <v>#REF!</v>
      </c>
      <c r="N15" s="107" t="e">
        <f>L15+M15</f>
        <v>#REF!</v>
      </c>
      <c r="O15" s="136"/>
    </row>
    <row r="16" spans="1:15" s="103" customFormat="1" ht="16.5" customHeight="1">
      <c r="A16" s="104" t="s">
        <v>671</v>
      </c>
      <c r="B16" s="124" t="e">
        <f>+#REF!</f>
        <v>#REF!</v>
      </c>
      <c r="C16" s="181">
        <v>2.8047890807139</v>
      </c>
      <c r="D16" s="175">
        <v>1.3</v>
      </c>
      <c r="E16" s="99">
        <v>2.7829999999999999</v>
      </c>
      <c r="F16" s="99">
        <v>1.45</v>
      </c>
      <c r="G16" s="99">
        <f t="shared" si="2"/>
        <v>2.9182261782498644</v>
      </c>
      <c r="H16" s="127"/>
      <c r="I16" s="105" t="e">
        <f t="shared" si="0"/>
        <v>#REF!</v>
      </c>
      <c r="J16" s="101" t="e">
        <f t="shared" si="1"/>
        <v>#REF!</v>
      </c>
      <c r="K16" s="127"/>
      <c r="L16" s="106" t="e">
        <f t="shared" si="3"/>
        <v>#REF!</v>
      </c>
      <c r="M16" s="129" t="e">
        <f t="shared" si="4"/>
        <v>#REF!</v>
      </c>
      <c r="N16" s="107" t="e">
        <f t="shared" ref="N16:N27" si="5">L16+M16</f>
        <v>#REF!</v>
      </c>
      <c r="O16" s="136"/>
    </row>
    <row r="17" spans="1:15" s="103" customFormat="1" ht="16.5" customHeight="1">
      <c r="A17" s="104" t="s">
        <v>681</v>
      </c>
      <c r="B17" s="124" t="e">
        <f>+#REF!</f>
        <v>#REF!</v>
      </c>
      <c r="C17" s="181">
        <v>2.8047890807139</v>
      </c>
      <c r="D17" s="175">
        <v>1.3</v>
      </c>
      <c r="E17" s="99">
        <v>2.7829999999999999</v>
      </c>
      <c r="F17" s="99">
        <v>1.45</v>
      </c>
      <c r="G17" s="99">
        <f t="shared" si="2"/>
        <v>2.9182261782498644</v>
      </c>
      <c r="H17" s="127"/>
      <c r="I17" s="105" t="e">
        <f t="shared" si="0"/>
        <v>#REF!</v>
      </c>
      <c r="J17" s="101" t="e">
        <f t="shared" si="1"/>
        <v>#REF!</v>
      </c>
      <c r="K17" s="127"/>
      <c r="L17" s="106" t="e">
        <f t="shared" si="3"/>
        <v>#REF!</v>
      </c>
      <c r="M17" s="129" t="e">
        <f t="shared" si="4"/>
        <v>#REF!</v>
      </c>
      <c r="N17" s="107" t="e">
        <f t="shared" si="5"/>
        <v>#REF!</v>
      </c>
      <c r="O17" s="136"/>
    </row>
    <row r="18" spans="1:15" s="103" customFormat="1" ht="16.5" customHeight="1">
      <c r="A18" s="104" t="s">
        <v>669</v>
      </c>
      <c r="B18" s="124" t="e">
        <f>+#REF!</f>
        <v>#REF!</v>
      </c>
      <c r="C18" s="181">
        <v>2.8047890807139</v>
      </c>
      <c r="D18" s="175">
        <v>1.3</v>
      </c>
      <c r="E18" s="99">
        <v>2.7829999999999999</v>
      </c>
      <c r="F18" s="99">
        <v>1.45</v>
      </c>
      <c r="G18" s="99">
        <f t="shared" si="2"/>
        <v>2.9182261782498644</v>
      </c>
      <c r="H18" s="127"/>
      <c r="I18" s="105" t="e">
        <f t="shared" si="0"/>
        <v>#REF!</v>
      </c>
      <c r="J18" s="101" t="e">
        <f t="shared" si="1"/>
        <v>#REF!</v>
      </c>
      <c r="K18" s="127"/>
      <c r="L18" s="106" t="e">
        <f t="shared" si="3"/>
        <v>#REF!</v>
      </c>
      <c r="M18" s="129" t="e">
        <f t="shared" si="4"/>
        <v>#REF!</v>
      </c>
      <c r="N18" s="107" t="e">
        <f t="shared" si="5"/>
        <v>#REF!</v>
      </c>
      <c r="O18" s="136"/>
    </row>
    <row r="19" spans="1:15" s="103" customFormat="1" ht="16.5" customHeight="1">
      <c r="A19" s="104" t="s">
        <v>674</v>
      </c>
      <c r="B19" s="124" t="e">
        <f>+#REF!</f>
        <v>#REF!</v>
      </c>
      <c r="C19" s="181">
        <v>2.8047890807139</v>
      </c>
      <c r="D19" s="175">
        <v>1.3</v>
      </c>
      <c r="E19" s="99">
        <v>2.7829999999999999</v>
      </c>
      <c r="F19" s="99">
        <v>1.45</v>
      </c>
      <c r="G19" s="99">
        <f t="shared" si="2"/>
        <v>2.9182261782498644</v>
      </c>
      <c r="H19" s="127"/>
      <c r="I19" s="105" t="e">
        <f t="shared" si="0"/>
        <v>#REF!</v>
      </c>
      <c r="J19" s="101" t="e">
        <f t="shared" si="1"/>
        <v>#REF!</v>
      </c>
      <c r="K19" s="127"/>
      <c r="L19" s="106" t="e">
        <f t="shared" si="3"/>
        <v>#REF!</v>
      </c>
      <c r="M19" s="129" t="e">
        <f t="shared" si="4"/>
        <v>#REF!</v>
      </c>
      <c r="N19" s="107" t="e">
        <f t="shared" si="5"/>
        <v>#REF!</v>
      </c>
      <c r="O19" s="136"/>
    </row>
    <row r="20" spans="1:15" s="103" customFormat="1" ht="17">
      <c r="A20" s="104" t="s">
        <v>672</v>
      </c>
      <c r="B20" s="124" t="e">
        <f>+#REF!</f>
        <v>#REF!</v>
      </c>
      <c r="C20" s="181">
        <v>2.8047890807139</v>
      </c>
      <c r="D20" s="175">
        <v>1.3</v>
      </c>
      <c r="E20" s="99">
        <v>2.7829999999999999</v>
      </c>
      <c r="F20" s="99">
        <v>1.45</v>
      </c>
      <c r="G20" s="99">
        <f t="shared" si="2"/>
        <v>2.9182261782498644</v>
      </c>
      <c r="H20" s="127"/>
      <c r="I20" s="105" t="e">
        <f t="shared" si="0"/>
        <v>#REF!</v>
      </c>
      <c r="J20" s="101" t="e">
        <f t="shared" si="1"/>
        <v>#REF!</v>
      </c>
      <c r="K20" s="127"/>
      <c r="L20" s="106" t="e">
        <f t="shared" si="3"/>
        <v>#REF!</v>
      </c>
      <c r="M20" s="129" t="e">
        <f t="shared" si="4"/>
        <v>#REF!</v>
      </c>
      <c r="N20" s="107" t="e">
        <f t="shared" si="5"/>
        <v>#REF!</v>
      </c>
      <c r="O20" s="136"/>
    </row>
    <row r="21" spans="1:15" s="103" customFormat="1" ht="16.5" customHeight="1">
      <c r="A21" s="104" t="s">
        <v>663</v>
      </c>
      <c r="B21" s="124" t="e">
        <f>+#REF!</f>
        <v>#REF!</v>
      </c>
      <c r="C21" s="181">
        <v>2.8047890807139</v>
      </c>
      <c r="D21" s="175">
        <v>1.3</v>
      </c>
      <c r="E21" s="99">
        <v>2.7829999999999999</v>
      </c>
      <c r="F21" s="99">
        <v>1.45</v>
      </c>
      <c r="G21" s="99">
        <f t="shared" si="2"/>
        <v>2.9182261782498644</v>
      </c>
      <c r="H21" s="127"/>
      <c r="I21" s="105" t="e">
        <f t="shared" si="0"/>
        <v>#REF!</v>
      </c>
      <c r="J21" s="101" t="e">
        <f t="shared" si="1"/>
        <v>#REF!</v>
      </c>
      <c r="K21" s="127"/>
      <c r="L21" s="106" t="e">
        <f t="shared" si="3"/>
        <v>#REF!</v>
      </c>
      <c r="M21" s="129" t="e">
        <f t="shared" si="4"/>
        <v>#REF!</v>
      </c>
      <c r="N21" s="107" t="e">
        <f t="shared" si="5"/>
        <v>#REF!</v>
      </c>
      <c r="O21" s="136"/>
    </row>
    <row r="22" spans="1:15" s="103" customFormat="1" ht="16.5" customHeight="1">
      <c r="A22" s="104" t="s">
        <v>670</v>
      </c>
      <c r="B22" s="124" t="e">
        <f>+#REF!</f>
        <v>#REF!</v>
      </c>
      <c r="C22" s="181">
        <v>2.8047890807139</v>
      </c>
      <c r="D22" s="175">
        <v>1.3</v>
      </c>
      <c r="E22" s="99">
        <v>2.7829999999999999</v>
      </c>
      <c r="F22" s="99">
        <v>1.45</v>
      </c>
      <c r="G22" s="99">
        <f t="shared" si="2"/>
        <v>2.9182261782498644</v>
      </c>
      <c r="H22" s="127"/>
      <c r="I22" s="105" t="e">
        <f t="shared" si="0"/>
        <v>#REF!</v>
      </c>
      <c r="J22" s="101" t="e">
        <f t="shared" si="1"/>
        <v>#REF!</v>
      </c>
      <c r="K22" s="127"/>
      <c r="L22" s="106" t="e">
        <f t="shared" si="3"/>
        <v>#REF!</v>
      </c>
      <c r="M22" s="129" t="e">
        <f t="shared" si="4"/>
        <v>#REF!</v>
      </c>
      <c r="N22" s="107" t="e">
        <f t="shared" si="5"/>
        <v>#REF!</v>
      </c>
      <c r="O22" s="136"/>
    </row>
    <row r="23" spans="1:15" s="103" customFormat="1" ht="38.25" customHeight="1">
      <c r="A23" s="104" t="s">
        <v>748</v>
      </c>
      <c r="B23" s="124" t="e">
        <f>+#REF!</f>
        <v>#REF!</v>
      </c>
      <c r="C23" s="181">
        <v>2.8047890807139</v>
      </c>
      <c r="D23" s="175">
        <v>1.3</v>
      </c>
      <c r="E23" s="99">
        <v>2.7829999999999999</v>
      </c>
      <c r="F23" s="99">
        <v>1.45</v>
      </c>
      <c r="G23" s="99">
        <f t="shared" si="2"/>
        <v>2.9182261782498644</v>
      </c>
      <c r="H23" s="127"/>
      <c r="I23" s="105" t="e">
        <f t="shared" si="0"/>
        <v>#REF!</v>
      </c>
      <c r="J23" s="101" t="e">
        <f t="shared" si="1"/>
        <v>#REF!</v>
      </c>
      <c r="K23" s="127"/>
      <c r="L23" s="106" t="e">
        <f t="shared" si="3"/>
        <v>#REF!</v>
      </c>
      <c r="M23" s="129" t="e">
        <f t="shared" si="4"/>
        <v>#REF!</v>
      </c>
      <c r="N23" s="107" t="e">
        <f>L23+M23</f>
        <v>#REF!</v>
      </c>
      <c r="O23" s="136"/>
    </row>
    <row r="24" spans="1:15" s="103" customFormat="1" ht="17">
      <c r="A24" s="104" t="s">
        <v>261</v>
      </c>
      <c r="B24" s="124" t="e">
        <f>+#REF!</f>
        <v>#REF!</v>
      </c>
      <c r="C24" s="181">
        <v>2.8047890807139</v>
      </c>
      <c r="D24" s="175">
        <v>1.3</v>
      </c>
      <c r="E24" s="99">
        <v>2.7829999999999999</v>
      </c>
      <c r="F24" s="99">
        <v>1.45</v>
      </c>
      <c r="G24" s="99">
        <f t="shared" si="2"/>
        <v>2.9182261782498644</v>
      </c>
      <c r="H24" s="127"/>
      <c r="I24" s="105" t="e">
        <f t="shared" si="0"/>
        <v>#REF!</v>
      </c>
      <c r="J24" s="101" t="e">
        <f t="shared" si="1"/>
        <v>#REF!</v>
      </c>
      <c r="K24" s="127"/>
      <c r="L24" s="106" t="e">
        <f t="shared" si="3"/>
        <v>#REF!</v>
      </c>
      <c r="M24" s="129" t="e">
        <f t="shared" si="4"/>
        <v>#REF!</v>
      </c>
      <c r="N24" s="107" t="e">
        <f t="shared" si="5"/>
        <v>#REF!</v>
      </c>
      <c r="O24" s="136"/>
    </row>
    <row r="25" spans="1:15" s="125" customFormat="1" ht="17">
      <c r="A25" s="104" t="s">
        <v>665</v>
      </c>
      <c r="B25" s="124" t="e">
        <f>+#REF!</f>
        <v>#REF!</v>
      </c>
      <c r="C25" s="181">
        <v>2.8047890807139</v>
      </c>
      <c r="D25" s="175">
        <v>1.3</v>
      </c>
      <c r="E25" s="99">
        <v>2.7829999999999999</v>
      </c>
      <c r="F25" s="99">
        <v>1.45</v>
      </c>
      <c r="G25" s="99">
        <f t="shared" si="2"/>
        <v>2.9182261782498644</v>
      </c>
      <c r="H25" s="127"/>
      <c r="I25" s="105" t="e">
        <f t="shared" si="0"/>
        <v>#REF!</v>
      </c>
      <c r="J25" s="101" t="e">
        <f t="shared" si="1"/>
        <v>#REF!</v>
      </c>
      <c r="K25" s="127"/>
      <c r="L25" s="106" t="e">
        <f t="shared" si="3"/>
        <v>#REF!</v>
      </c>
      <c r="M25" s="129" t="e">
        <f t="shared" si="4"/>
        <v>#REF!</v>
      </c>
      <c r="N25" s="107" t="e">
        <f t="shared" si="5"/>
        <v>#REF!</v>
      </c>
      <c r="O25" s="136"/>
    </row>
    <row r="26" spans="1:15" s="103" customFormat="1">
      <c r="A26" s="104" t="e">
        <f>+#REF!</f>
        <v>#REF!</v>
      </c>
      <c r="B26" s="124" t="e">
        <f>+#REF!</f>
        <v>#REF!</v>
      </c>
      <c r="C26" s="181">
        <v>2.8047890807139</v>
      </c>
      <c r="D26" s="175">
        <v>1.3</v>
      </c>
      <c r="E26" s="99">
        <v>2.7829999999999999</v>
      </c>
      <c r="F26" s="99">
        <v>1.45</v>
      </c>
      <c r="G26" s="99">
        <f t="shared" si="2"/>
        <v>2.9182261782498644</v>
      </c>
      <c r="H26" s="127"/>
      <c r="I26" s="105" t="e">
        <f t="shared" si="0"/>
        <v>#REF!</v>
      </c>
      <c r="J26" s="101" t="e">
        <f t="shared" si="1"/>
        <v>#REF!</v>
      </c>
      <c r="K26" s="127"/>
      <c r="L26" s="106" t="e">
        <f t="shared" si="3"/>
        <v>#REF!</v>
      </c>
      <c r="M26" s="129" t="e">
        <f t="shared" si="4"/>
        <v>#REF!</v>
      </c>
      <c r="N26" s="107" t="e">
        <f t="shared" si="5"/>
        <v>#REF!</v>
      </c>
      <c r="O26" s="136"/>
    </row>
    <row r="27" spans="1:15" s="103" customFormat="1">
      <c r="A27" s="104" t="e">
        <f>+#REF!</f>
        <v>#REF!</v>
      </c>
      <c r="B27" s="124" t="e">
        <f>+#REF!</f>
        <v>#REF!</v>
      </c>
      <c r="C27" s="181">
        <v>2.8047890807139</v>
      </c>
      <c r="D27" s="175">
        <v>1.3</v>
      </c>
      <c r="E27" s="99">
        <v>2.7829999999999999</v>
      </c>
      <c r="F27" s="99">
        <v>1.45</v>
      </c>
      <c r="G27" s="99">
        <f t="shared" si="2"/>
        <v>2.9182261782498644</v>
      </c>
      <c r="H27" s="127"/>
      <c r="I27" s="105" t="e">
        <f>+H27+B27</f>
        <v>#REF!</v>
      </c>
      <c r="J27" s="101" t="e">
        <f t="shared" si="1"/>
        <v>#REF!</v>
      </c>
      <c r="K27" s="127"/>
      <c r="L27" s="106" t="e">
        <f t="shared" si="3"/>
        <v>#REF!</v>
      </c>
      <c r="M27" s="129" t="e">
        <f t="shared" si="4"/>
        <v>#REF!</v>
      </c>
      <c r="N27" s="107" t="e">
        <f t="shared" si="5"/>
        <v>#REF!</v>
      </c>
      <c r="O27" s="136"/>
    </row>
    <row r="28" spans="1:15" s="108" customFormat="1" ht="34">
      <c r="A28" s="142" t="s">
        <v>15</v>
      </c>
      <c r="B28" s="143" t="e">
        <f>SUM(B13:B27)</f>
        <v>#REF!</v>
      </c>
      <c r="C28" s="144"/>
      <c r="D28" s="144"/>
      <c r="E28" s="144"/>
      <c r="F28" s="145"/>
      <c r="G28" s="146"/>
      <c r="H28" s="147" t="e">
        <f t="shared" ref="H28:N28" si="6">SUM(H13:H27)</f>
        <v>#REF!</v>
      </c>
      <c r="I28" s="147" t="e">
        <f t="shared" si="6"/>
        <v>#REF!</v>
      </c>
      <c r="J28" s="147" t="e">
        <f t="shared" si="6"/>
        <v>#REF!</v>
      </c>
      <c r="K28" s="148" t="e">
        <f t="shared" si="6"/>
        <v>#REF!</v>
      </c>
      <c r="L28" s="147" t="e">
        <f t="shared" si="6"/>
        <v>#REF!</v>
      </c>
      <c r="M28" s="147" t="e">
        <f t="shared" si="6"/>
        <v>#REF!</v>
      </c>
      <c r="N28" s="149" t="e">
        <f t="shared" si="6"/>
        <v>#REF!</v>
      </c>
      <c r="O28" s="137"/>
    </row>
    <row r="29" spans="1:15" s="103" customFormat="1" ht="17">
      <c r="A29" s="109" t="s">
        <v>16</v>
      </c>
      <c r="B29" s="110" t="e">
        <f>+#REF!</f>
        <v>#REF!</v>
      </c>
      <c r="C29" s="182">
        <v>4</v>
      </c>
      <c r="D29" s="111">
        <v>4</v>
      </c>
      <c r="E29" s="111">
        <v>4.2</v>
      </c>
      <c r="F29" s="99">
        <v>4</v>
      </c>
      <c r="G29" s="99">
        <f t="shared" ref="G29:G34" si="7">AVERAGE(C29:F29)</f>
        <v>4.05</v>
      </c>
      <c r="H29" s="106"/>
      <c r="I29" s="105" t="e">
        <f t="shared" ref="I29:I34" si="8">+B29+H29</f>
        <v>#REF!</v>
      </c>
      <c r="J29" s="101" t="e">
        <f t="shared" ref="J29:J34" si="9">+B29*G29/100</f>
        <v>#REF!</v>
      </c>
      <c r="K29" s="127"/>
      <c r="L29" s="106" t="e">
        <f t="shared" ref="L29:L34" si="10">J29+K29</f>
        <v>#REF!</v>
      </c>
      <c r="M29" s="129" t="e">
        <f t="shared" ref="M29:M34" si="11">L29*19%</f>
        <v>#REF!</v>
      </c>
      <c r="N29" s="107" t="e">
        <f t="shared" ref="N29:N34" si="12">L29+M29</f>
        <v>#REF!</v>
      </c>
      <c r="O29" s="136"/>
    </row>
    <row r="30" spans="1:15" s="103" customFormat="1" ht="17">
      <c r="A30" s="109" t="s">
        <v>673</v>
      </c>
      <c r="B30" s="110" t="e">
        <f>+#REF!</f>
        <v>#REF!</v>
      </c>
      <c r="C30" s="183">
        <v>5</v>
      </c>
      <c r="D30" s="111">
        <v>1.3</v>
      </c>
      <c r="E30" s="111">
        <v>3.3</v>
      </c>
      <c r="F30" s="99">
        <v>3.3</v>
      </c>
      <c r="G30" s="99">
        <f t="shared" si="7"/>
        <v>3.2249999999999996</v>
      </c>
      <c r="H30" s="106"/>
      <c r="I30" s="105" t="e">
        <f t="shared" si="8"/>
        <v>#REF!</v>
      </c>
      <c r="J30" s="101" t="e">
        <f t="shared" si="9"/>
        <v>#REF!</v>
      </c>
      <c r="K30" s="127"/>
      <c r="L30" s="106" t="e">
        <f t="shared" si="10"/>
        <v>#REF!</v>
      </c>
      <c r="M30" s="129" t="e">
        <f t="shared" si="11"/>
        <v>#REF!</v>
      </c>
      <c r="N30" s="107" t="e">
        <f t="shared" si="12"/>
        <v>#REF!</v>
      </c>
      <c r="O30" s="136"/>
    </row>
    <row r="31" spans="1:15" s="103" customFormat="1" ht="17">
      <c r="A31" s="109" t="s">
        <v>17</v>
      </c>
      <c r="B31" s="110" t="e">
        <f>+#REF!</f>
        <v>#REF!</v>
      </c>
      <c r="C31" s="183">
        <v>4</v>
      </c>
      <c r="D31" s="111">
        <v>3.52</v>
      </c>
      <c r="E31" s="111">
        <v>2.2000000000000002</v>
      </c>
      <c r="F31" s="99">
        <v>3.04</v>
      </c>
      <c r="G31" s="99">
        <f t="shared" si="7"/>
        <v>3.1899999999999995</v>
      </c>
      <c r="H31" s="106"/>
      <c r="I31" s="105" t="e">
        <f t="shared" si="8"/>
        <v>#REF!</v>
      </c>
      <c r="J31" s="101" t="e">
        <f t="shared" si="9"/>
        <v>#REF!</v>
      </c>
      <c r="K31" s="127"/>
      <c r="L31" s="106" t="e">
        <f t="shared" si="10"/>
        <v>#REF!</v>
      </c>
      <c r="M31" s="129" t="e">
        <f t="shared" si="11"/>
        <v>#REF!</v>
      </c>
      <c r="N31" s="107" t="e">
        <f t="shared" si="12"/>
        <v>#REF!</v>
      </c>
      <c r="O31" s="136"/>
    </row>
    <row r="32" spans="1:15" s="103" customFormat="1" ht="17">
      <c r="A32" s="109" t="s">
        <v>18</v>
      </c>
      <c r="B32" s="110" t="e">
        <f>+#REF!</f>
        <v>#REF!</v>
      </c>
      <c r="C32" s="183">
        <v>4.16</v>
      </c>
      <c r="D32" s="111">
        <v>1.8</v>
      </c>
      <c r="E32" s="111">
        <v>3.5</v>
      </c>
      <c r="F32" s="99">
        <v>2</v>
      </c>
      <c r="G32" s="99">
        <f t="shared" si="7"/>
        <v>2.8650000000000002</v>
      </c>
      <c r="H32" s="106"/>
      <c r="I32" s="105" t="e">
        <f t="shared" si="8"/>
        <v>#REF!</v>
      </c>
      <c r="J32" s="101" t="e">
        <f>+B32*G32/1000</f>
        <v>#REF!</v>
      </c>
      <c r="K32" s="127"/>
      <c r="L32" s="106" t="e">
        <f>J32+K32</f>
        <v>#REF!</v>
      </c>
      <c r="M32" s="129" t="e">
        <f t="shared" si="11"/>
        <v>#REF!</v>
      </c>
      <c r="N32" s="107" t="e">
        <f>L32+M32</f>
        <v>#REF!</v>
      </c>
      <c r="O32" s="136"/>
    </row>
    <row r="33" spans="1:15" s="103" customFormat="1" ht="17">
      <c r="A33" s="109" t="s">
        <v>19</v>
      </c>
      <c r="B33" s="110" t="e">
        <f>+#REF!</f>
        <v>#REF!</v>
      </c>
      <c r="C33" s="182">
        <v>3.5</v>
      </c>
      <c r="D33" s="111">
        <v>13</v>
      </c>
      <c r="E33" s="111">
        <v>3.76</v>
      </c>
      <c r="F33" s="99">
        <v>4</v>
      </c>
      <c r="G33" s="99">
        <f t="shared" si="7"/>
        <v>6.0649999999999995</v>
      </c>
      <c r="H33" s="106"/>
      <c r="I33" s="105" t="e">
        <f t="shared" si="8"/>
        <v>#REF!</v>
      </c>
      <c r="J33" s="101" t="e">
        <f>+B33*G33/100</f>
        <v>#REF!</v>
      </c>
      <c r="K33" s="127"/>
      <c r="L33" s="106" t="e">
        <f t="shared" si="10"/>
        <v>#REF!</v>
      </c>
      <c r="M33" s="129" t="e">
        <f t="shared" si="11"/>
        <v>#REF!</v>
      </c>
      <c r="N33" s="107" t="e">
        <f t="shared" si="12"/>
        <v>#REF!</v>
      </c>
      <c r="O33" s="136"/>
    </row>
    <row r="34" spans="1:15" s="103" customFormat="1" ht="17">
      <c r="A34" s="109" t="s">
        <v>662</v>
      </c>
      <c r="B34" s="110">
        <v>45000000</v>
      </c>
      <c r="C34" s="183">
        <v>0.11</v>
      </c>
      <c r="D34" s="111">
        <v>0.05</v>
      </c>
      <c r="E34" s="111">
        <v>0.1</v>
      </c>
      <c r="F34" s="99">
        <v>0.15</v>
      </c>
      <c r="G34" s="99">
        <f t="shared" si="7"/>
        <v>0.10250000000000001</v>
      </c>
      <c r="H34" s="106"/>
      <c r="I34" s="105">
        <f t="shared" si="8"/>
        <v>45000000</v>
      </c>
      <c r="J34" s="101">
        <f t="shared" si="9"/>
        <v>46125</v>
      </c>
      <c r="K34" s="127"/>
      <c r="L34" s="106">
        <f t="shared" si="10"/>
        <v>46125</v>
      </c>
      <c r="M34" s="129">
        <f t="shared" si="11"/>
        <v>8763.75</v>
      </c>
      <c r="N34" s="107">
        <f t="shared" si="12"/>
        <v>54888.75</v>
      </c>
      <c r="O34" s="136"/>
    </row>
    <row r="35" spans="1:15" s="103" customFormat="1" ht="17">
      <c r="A35" s="109" t="s">
        <v>666</v>
      </c>
      <c r="B35" s="112" t="s">
        <v>675</v>
      </c>
      <c r="C35" s="113"/>
      <c r="D35" s="113"/>
      <c r="E35" s="113"/>
      <c r="F35" s="113"/>
      <c r="G35" s="106"/>
      <c r="H35" s="106"/>
      <c r="I35" s="105"/>
      <c r="J35" s="106"/>
      <c r="K35" s="129"/>
      <c r="L35" s="106"/>
      <c r="M35" s="129"/>
      <c r="N35" s="107">
        <f>+'RELACION SOAT'!M6</f>
        <v>1208800</v>
      </c>
      <c r="O35" s="136"/>
    </row>
    <row r="36" spans="1:15" s="103" customFormat="1" ht="35" thickBot="1">
      <c r="A36" s="114" t="s">
        <v>683</v>
      </c>
      <c r="B36" s="115"/>
      <c r="C36" s="116"/>
      <c r="D36" s="116"/>
      <c r="E36" s="116"/>
      <c r="F36" s="116"/>
      <c r="G36" s="99"/>
      <c r="H36" s="117"/>
      <c r="I36" s="105"/>
      <c r="J36" s="101"/>
      <c r="K36" s="130"/>
      <c r="L36" s="117"/>
      <c r="M36" s="117"/>
      <c r="N36" s="133">
        <v>10000000</v>
      </c>
      <c r="O36" s="180"/>
    </row>
    <row r="37" spans="1:15" ht="17" thickBot="1">
      <c r="A37" s="514" t="s">
        <v>687</v>
      </c>
      <c r="B37" s="515"/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150"/>
      <c r="N37" s="151" t="e">
        <f>SUM(N28:N36)</f>
        <v>#REF!</v>
      </c>
      <c r="O37" s="139"/>
    </row>
    <row r="38" spans="1:15" ht="9.75" customHeight="1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31"/>
      <c r="L38" s="118"/>
      <c r="M38" s="118"/>
      <c r="N38" s="118"/>
    </row>
    <row r="39" spans="1:15">
      <c r="A39" s="119" t="s">
        <v>20</v>
      </c>
      <c r="B39" s="120"/>
      <c r="I39" s="120"/>
      <c r="K39" s="132"/>
      <c r="N39" s="176"/>
      <c r="O39" s="179"/>
    </row>
    <row r="40" spans="1:15" ht="6.75" customHeight="1">
      <c r="A40" s="121"/>
    </row>
    <row r="41" spans="1:15">
      <c r="A41" s="512" t="s">
        <v>764</v>
      </c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</row>
    <row r="42" spans="1:15" ht="15.75" customHeight="1" thickBot="1">
      <c r="A42" s="505" t="s">
        <v>763</v>
      </c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</row>
    <row r="43" spans="1:15" ht="15.75" customHeight="1" thickBot="1">
      <c r="B43" s="186" t="s">
        <v>750</v>
      </c>
      <c r="C43" s="187" t="s">
        <v>751</v>
      </c>
      <c r="D43" s="187" t="s">
        <v>752</v>
      </c>
      <c r="E43" s="187" t="s">
        <v>14</v>
      </c>
      <c r="F43" s="187" t="s">
        <v>753</v>
      </c>
      <c r="G43" s="187" t="s">
        <v>263</v>
      </c>
      <c r="H43" s="188" t="s">
        <v>754</v>
      </c>
      <c r="I43" s="189" t="s">
        <v>696</v>
      </c>
      <c r="J43" s="190"/>
      <c r="K43" s="190"/>
      <c r="L43" s="190"/>
      <c r="M43" s="190"/>
      <c r="N43" s="190"/>
    </row>
    <row r="44" spans="1:15" ht="15.75" customHeight="1" thickBot="1">
      <c r="B44" s="191">
        <v>245</v>
      </c>
      <c r="C44" s="192" t="s">
        <v>755</v>
      </c>
      <c r="D44" s="193">
        <v>1824</v>
      </c>
      <c r="E44" s="192" t="s">
        <v>756</v>
      </c>
      <c r="F44" s="193">
        <v>7552</v>
      </c>
      <c r="G44" s="192" t="s">
        <v>757</v>
      </c>
      <c r="H44" s="196" t="s">
        <v>766</v>
      </c>
      <c r="I44" s="209">
        <v>1954291400</v>
      </c>
      <c r="J44" s="190"/>
      <c r="K44" s="190"/>
      <c r="L44" s="190"/>
      <c r="M44" s="190"/>
      <c r="N44" s="190"/>
    </row>
    <row r="45" spans="1:15" ht="15.75" customHeight="1" thickBot="1">
      <c r="B45" s="191">
        <v>245</v>
      </c>
      <c r="C45" s="192" t="s">
        <v>755</v>
      </c>
      <c r="D45" s="193">
        <v>1825</v>
      </c>
      <c r="E45" s="192" t="s">
        <v>758</v>
      </c>
      <c r="F45" s="193">
        <v>7553</v>
      </c>
      <c r="G45" s="192" t="s">
        <v>755</v>
      </c>
      <c r="H45" s="196" t="s">
        <v>768</v>
      </c>
      <c r="I45" s="209">
        <v>1205776000</v>
      </c>
      <c r="J45" s="190"/>
      <c r="K45" s="190"/>
      <c r="L45" s="190"/>
      <c r="M45" s="190"/>
      <c r="N45" s="190"/>
    </row>
    <row r="46" spans="1:15" ht="15.75" customHeight="1" thickBot="1">
      <c r="B46" s="191">
        <v>248</v>
      </c>
      <c r="C46" s="192" t="s">
        <v>698</v>
      </c>
      <c r="D46" s="193">
        <v>1827</v>
      </c>
      <c r="E46" s="192" t="s">
        <v>759</v>
      </c>
      <c r="F46" s="193">
        <v>7639</v>
      </c>
      <c r="G46" s="192" t="s">
        <v>758</v>
      </c>
      <c r="H46" s="195" t="s">
        <v>767</v>
      </c>
      <c r="I46" s="209">
        <v>1688850000</v>
      </c>
      <c r="J46" s="190"/>
      <c r="K46" s="190"/>
      <c r="L46" s="190"/>
      <c r="M46" s="190"/>
      <c r="N46" s="190"/>
    </row>
    <row r="47" spans="1:15" ht="15.75" customHeight="1" thickBot="1">
      <c r="B47" s="194">
        <v>248</v>
      </c>
      <c r="C47" s="194" t="s">
        <v>698</v>
      </c>
      <c r="D47" s="194">
        <v>1827</v>
      </c>
      <c r="E47" s="194" t="s">
        <v>759</v>
      </c>
      <c r="F47" s="194">
        <v>7640</v>
      </c>
      <c r="G47" s="194" t="s">
        <v>756</v>
      </c>
      <c r="H47" s="196" t="s">
        <v>766</v>
      </c>
      <c r="I47" s="209">
        <v>785570000</v>
      </c>
      <c r="J47" s="190"/>
      <c r="K47" s="190"/>
      <c r="L47" s="190"/>
      <c r="M47" s="190"/>
      <c r="N47" s="190"/>
    </row>
    <row r="48" spans="1:15" ht="17" thickBot="1">
      <c r="B48" s="191">
        <v>245</v>
      </c>
      <c r="C48" s="192" t="s">
        <v>755</v>
      </c>
      <c r="D48" s="193">
        <v>1829</v>
      </c>
      <c r="E48" s="192" t="s">
        <v>760</v>
      </c>
      <c r="F48" s="193">
        <v>7641</v>
      </c>
      <c r="G48" s="192" t="s">
        <v>761</v>
      </c>
      <c r="H48" s="196" t="s">
        <v>765</v>
      </c>
      <c r="I48" s="209">
        <v>624071700</v>
      </c>
      <c r="J48" s="185"/>
      <c r="K48" s="185"/>
      <c r="L48" s="185"/>
      <c r="M48" s="185"/>
      <c r="N48" s="185"/>
    </row>
    <row r="49" spans="1:15" ht="17" thickBot="1">
      <c r="B49" s="191">
        <v>248</v>
      </c>
      <c r="C49" s="192" t="s">
        <v>698</v>
      </c>
      <c r="D49" s="193">
        <v>1828</v>
      </c>
      <c r="E49" s="192" t="s">
        <v>762</v>
      </c>
      <c r="F49" s="193">
        <v>7642</v>
      </c>
      <c r="G49" s="192" t="s">
        <v>761</v>
      </c>
      <c r="H49" s="195" t="s">
        <v>765</v>
      </c>
      <c r="I49" s="209">
        <v>674050000</v>
      </c>
      <c r="J49" s="185"/>
      <c r="K49" s="185"/>
      <c r="L49" s="185"/>
      <c r="M49" s="185"/>
      <c r="N49" s="185"/>
    </row>
    <row r="50" spans="1:15" ht="17" thickBot="1">
      <c r="A50" s="184"/>
      <c r="B50" s="185"/>
      <c r="C50" s="185"/>
      <c r="D50" s="185"/>
      <c r="E50" s="185"/>
      <c r="F50" s="185"/>
      <c r="G50" s="185"/>
      <c r="H50" s="185"/>
      <c r="I50" s="197">
        <f>SUM(I44:I49)</f>
        <v>6932609100</v>
      </c>
      <c r="J50" s="185"/>
      <c r="K50" s="185"/>
      <c r="L50" s="185"/>
      <c r="M50" s="185"/>
      <c r="N50" s="185"/>
    </row>
    <row r="51" spans="1:15" s="122" customFormat="1" ht="42" customHeight="1">
      <c r="A51" s="510" t="s">
        <v>749</v>
      </c>
      <c r="B51" s="511"/>
      <c r="C51" s="511"/>
      <c r="D51" s="511"/>
      <c r="E51" s="511"/>
      <c r="F51" s="511"/>
      <c r="G51" s="511"/>
      <c r="H51" s="511"/>
      <c r="I51" s="511"/>
      <c r="J51" s="511"/>
      <c r="K51" s="511"/>
      <c r="L51" s="511"/>
      <c r="M51" s="511"/>
      <c r="N51" s="511"/>
      <c r="O51" s="138"/>
    </row>
    <row r="52" spans="1:15">
      <c r="A52" s="121" t="s">
        <v>702</v>
      </c>
    </row>
    <row r="53" spans="1:15" s="122" customFormat="1">
      <c r="A53" s="123" t="s">
        <v>703</v>
      </c>
      <c r="O53" s="138"/>
    </row>
    <row r="54" spans="1:15">
      <c r="A54" s="84" t="s">
        <v>745</v>
      </c>
    </row>
    <row r="55" spans="1:15">
      <c r="A55" s="504" t="s">
        <v>744</v>
      </c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</row>
    <row r="56" spans="1:15" ht="19.5" customHeight="1">
      <c r="A56" s="84" t="s">
        <v>690</v>
      </c>
    </row>
  </sheetData>
  <mergeCells count="7">
    <mergeCell ref="A55:N55"/>
    <mergeCell ref="A42:N42"/>
    <mergeCell ref="A1:N1"/>
    <mergeCell ref="A5:K5"/>
    <mergeCell ref="A51:N51"/>
    <mergeCell ref="A41:N41"/>
    <mergeCell ref="A37:L37"/>
  </mergeCells>
  <phoneticPr fontId="4" type="noConversion"/>
  <printOptions horizontalCentered="1" verticalCentered="1"/>
  <pageMargins left="0" right="0" top="0.78740157480314965" bottom="0.78740157480314965" header="0.31496062992125984" footer="0.31496062992125984"/>
  <pageSetup scale="45" fitToHeight="0" orientation="landscape" r:id="rId1"/>
  <headerFooter alignWithMargins="0">
    <oddFooter>Página &amp;P&amp;R&amp;A</oddFooter>
  </headerFooter>
  <ignoredErrors>
    <ignoredError sqref="G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G87"/>
  <sheetViews>
    <sheetView showGridLines="0" workbookViewId="0">
      <selection activeCell="D18" sqref="D18"/>
    </sheetView>
  </sheetViews>
  <sheetFormatPr baseColWidth="10" defaultColWidth="20" defaultRowHeight="12"/>
  <cols>
    <col min="1" max="1" width="53.33203125" style="269" customWidth="1"/>
    <col min="2" max="2" width="23.1640625" style="269" customWidth="1"/>
    <col min="3" max="3" width="18" style="269" customWidth="1"/>
    <col min="4" max="4" width="20" style="269" customWidth="1"/>
    <col min="5" max="5" width="20.1640625" style="269" customWidth="1"/>
    <col min="6" max="6" width="23.83203125" style="269" customWidth="1"/>
    <col min="7" max="7" width="16.5" style="269" customWidth="1"/>
    <col min="8" max="8" width="22.83203125" style="269" customWidth="1"/>
    <col min="9" max="9" width="16.5" style="269" customWidth="1"/>
    <col min="10" max="10" width="20.6640625" style="269" customWidth="1"/>
    <col min="11" max="11" width="11.5" style="269" customWidth="1"/>
    <col min="12" max="12" width="15.6640625" style="269" customWidth="1"/>
    <col min="13" max="237" width="11.5" style="269" customWidth="1"/>
    <col min="238" max="238" width="43.33203125" style="269" bestFit="1" customWidth="1"/>
    <col min="239" max="239" width="18.5" style="269" customWidth="1"/>
    <col min="240" max="240" width="18" style="269" customWidth="1"/>
    <col min="241" max="16384" width="20" style="269"/>
  </cols>
  <sheetData>
    <row r="1" spans="1:241" ht="21" customHeight="1">
      <c r="A1" s="516" t="s">
        <v>826</v>
      </c>
      <c r="B1" s="516"/>
      <c r="C1" s="516"/>
      <c r="D1" s="516"/>
      <c r="E1" s="516"/>
    </row>
    <row r="2" spans="1:241" ht="36" customHeight="1">
      <c r="A2" s="517" t="s">
        <v>827</v>
      </c>
      <c r="B2" s="517"/>
      <c r="C2" s="517"/>
      <c r="D2" s="517"/>
      <c r="E2" s="517"/>
    </row>
    <row r="3" spans="1:241" ht="31.5" customHeight="1">
      <c r="A3" s="518" t="s">
        <v>784</v>
      </c>
      <c r="B3" s="518"/>
      <c r="C3" s="518"/>
      <c r="D3" s="518"/>
      <c r="E3" s="518"/>
    </row>
    <row r="4" spans="1:241" ht="74.25" customHeight="1">
      <c r="A4" s="270" t="s">
        <v>799</v>
      </c>
      <c r="B4" s="270" t="s">
        <v>641</v>
      </c>
      <c r="C4" s="271" t="s">
        <v>839</v>
      </c>
      <c r="D4" s="271" t="s">
        <v>828</v>
      </c>
      <c r="E4" s="270" t="s">
        <v>829</v>
      </c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  <c r="GP4" s="272"/>
      <c r="GQ4" s="272"/>
      <c r="GR4" s="272"/>
      <c r="GS4" s="272"/>
      <c r="GT4" s="272"/>
      <c r="GU4" s="272"/>
      <c r="GV4" s="272"/>
      <c r="GW4" s="272"/>
      <c r="GX4" s="272"/>
      <c r="GY4" s="272"/>
      <c r="GZ4" s="272"/>
      <c r="HA4" s="272"/>
      <c r="HB4" s="272"/>
      <c r="HC4" s="272"/>
      <c r="HD4" s="272"/>
      <c r="HE4" s="272"/>
      <c r="HF4" s="272"/>
      <c r="HG4" s="272"/>
      <c r="HH4" s="272"/>
      <c r="HI4" s="272"/>
      <c r="HJ4" s="272"/>
      <c r="HK4" s="272"/>
      <c r="HL4" s="272"/>
      <c r="HM4" s="272"/>
      <c r="HN4" s="272"/>
      <c r="HO4" s="272"/>
      <c r="HP4" s="272"/>
      <c r="HQ4" s="272"/>
      <c r="HR4" s="272"/>
      <c r="HS4" s="272"/>
      <c r="HT4" s="272"/>
      <c r="HU4" s="272"/>
      <c r="HV4" s="272"/>
      <c r="HW4" s="272"/>
      <c r="HX4" s="272"/>
      <c r="HY4" s="272"/>
      <c r="HZ4" s="272"/>
      <c r="IA4" s="272"/>
      <c r="IB4" s="272"/>
      <c r="IC4" s="272"/>
      <c r="ID4" s="272"/>
      <c r="IE4" s="272"/>
      <c r="IF4" s="272"/>
      <c r="IG4" s="272"/>
    </row>
    <row r="5" spans="1:241" s="219" customFormat="1" ht="37.5" customHeight="1">
      <c r="A5" s="432" t="s">
        <v>643</v>
      </c>
      <c r="B5" s="291">
        <f>J81</f>
        <v>32213721020</v>
      </c>
      <c r="C5" s="280">
        <f>B5*5%</f>
        <v>1610686051</v>
      </c>
      <c r="D5" s="281">
        <f>+B5+C5</f>
        <v>33824407071</v>
      </c>
      <c r="E5" s="274" t="s">
        <v>830</v>
      </c>
      <c r="F5" s="290" t="s">
        <v>800</v>
      </c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  <c r="FQ5" s="269"/>
      <c r="FR5" s="269"/>
      <c r="FS5" s="269"/>
      <c r="FT5" s="269"/>
      <c r="FU5" s="269"/>
      <c r="FV5" s="269"/>
      <c r="FW5" s="269"/>
      <c r="FX5" s="269"/>
      <c r="FY5" s="269"/>
      <c r="FZ5" s="269"/>
      <c r="GA5" s="269"/>
      <c r="GB5" s="269"/>
      <c r="GC5" s="269"/>
      <c r="GD5" s="269"/>
      <c r="GE5" s="269"/>
      <c r="GF5" s="269"/>
      <c r="GG5" s="269"/>
      <c r="GH5" s="269"/>
      <c r="GI5" s="269"/>
      <c r="GJ5" s="269"/>
      <c r="GK5" s="269"/>
      <c r="GL5" s="269"/>
      <c r="GM5" s="269"/>
      <c r="GN5" s="269"/>
      <c r="GO5" s="269"/>
      <c r="GP5" s="269"/>
      <c r="GQ5" s="269"/>
      <c r="GR5" s="269"/>
      <c r="GS5" s="269"/>
      <c r="GT5" s="269"/>
      <c r="GU5" s="269"/>
      <c r="GV5" s="269"/>
      <c r="GW5" s="269"/>
      <c r="GX5" s="269"/>
      <c r="GY5" s="269"/>
      <c r="GZ5" s="269"/>
      <c r="HA5" s="269"/>
      <c r="HB5" s="269"/>
      <c r="HC5" s="269"/>
      <c r="HD5" s="269"/>
      <c r="HE5" s="269"/>
      <c r="HF5" s="269"/>
      <c r="HG5" s="269"/>
      <c r="HH5" s="269"/>
      <c r="HI5" s="269"/>
      <c r="HJ5" s="269"/>
      <c r="HK5" s="269"/>
      <c r="HL5" s="269"/>
      <c r="HM5" s="269"/>
      <c r="HN5" s="269"/>
      <c r="HO5" s="269"/>
      <c r="HP5" s="269"/>
      <c r="HQ5" s="269"/>
      <c r="HR5" s="269"/>
      <c r="HS5" s="269"/>
      <c r="HT5" s="269"/>
      <c r="HU5" s="269"/>
      <c r="HV5" s="269"/>
      <c r="HW5" s="269"/>
      <c r="HX5" s="269"/>
      <c r="HY5" s="269"/>
      <c r="HZ5" s="269"/>
      <c r="IA5" s="269"/>
      <c r="IB5" s="269"/>
      <c r="IC5" s="269"/>
      <c r="ID5" s="269"/>
      <c r="IE5" s="269"/>
      <c r="IF5" s="269"/>
      <c r="IG5" s="269"/>
    </row>
    <row r="6" spans="1:241" ht="25.5" customHeight="1">
      <c r="A6" s="432" t="s">
        <v>831</v>
      </c>
      <c r="B6" s="292">
        <v>2123607572</v>
      </c>
      <c r="C6" s="280">
        <f>B6*5%</f>
        <v>106180378.60000001</v>
      </c>
      <c r="D6" s="281">
        <f>+B6+C6</f>
        <v>2229787950.5999999</v>
      </c>
      <c r="E6" s="274" t="s">
        <v>830</v>
      </c>
      <c r="F6" s="290" t="s">
        <v>800</v>
      </c>
      <c r="G6" s="269" t="s">
        <v>800</v>
      </c>
      <c r="H6" s="269" t="s">
        <v>800</v>
      </c>
      <c r="I6" s="290" t="s">
        <v>800</v>
      </c>
    </row>
    <row r="7" spans="1:241" ht="27.75" customHeight="1">
      <c r="A7" s="432" t="s">
        <v>635</v>
      </c>
      <c r="B7" s="293">
        <v>2154373604</v>
      </c>
      <c r="C7" s="280">
        <f>B7*5%</f>
        <v>107718680.2</v>
      </c>
      <c r="D7" s="281">
        <f>+B7+C7</f>
        <v>2262092284.1999998</v>
      </c>
      <c r="E7" s="274" t="s">
        <v>830</v>
      </c>
      <c r="F7" s="290" t="s">
        <v>800</v>
      </c>
    </row>
    <row r="8" spans="1:241" ht="27.75" customHeight="1">
      <c r="A8" s="433" t="s">
        <v>832</v>
      </c>
      <c r="B8" s="293">
        <v>68420544</v>
      </c>
      <c r="C8" s="280"/>
      <c r="D8" s="281">
        <f>B8</f>
        <v>68420544</v>
      </c>
      <c r="E8" s="274"/>
    </row>
    <row r="9" spans="1:241" ht="27" customHeight="1">
      <c r="A9" s="433" t="s">
        <v>833</v>
      </c>
      <c r="B9" s="293">
        <v>7797773231</v>
      </c>
      <c r="C9" s="280">
        <f>B9*5%</f>
        <v>389888661.55000001</v>
      </c>
      <c r="D9" s="281">
        <f>B9+C9</f>
        <v>8187661892.5500002</v>
      </c>
      <c r="E9" s="274"/>
      <c r="F9" s="290" t="s">
        <v>800</v>
      </c>
      <c r="G9" s="269" t="s">
        <v>800</v>
      </c>
      <c r="H9" s="269" t="s">
        <v>800</v>
      </c>
      <c r="I9" s="269" t="s">
        <v>800</v>
      </c>
      <c r="J9" s="290" t="s">
        <v>800</v>
      </c>
    </row>
    <row r="10" spans="1:241" ht="24" customHeight="1">
      <c r="A10" s="433" t="s">
        <v>970</v>
      </c>
      <c r="B10" s="293">
        <v>400000000</v>
      </c>
      <c r="C10" s="280">
        <v>0</v>
      </c>
      <c r="D10" s="281">
        <f>B10+C10</f>
        <v>400000000</v>
      </c>
      <c r="E10" s="274" t="s">
        <v>972</v>
      </c>
    </row>
    <row r="11" spans="1:241" ht="35.25" customHeight="1">
      <c r="A11" s="433" t="s">
        <v>834</v>
      </c>
      <c r="B11" s="293">
        <v>24211571</v>
      </c>
      <c r="C11" s="280"/>
      <c r="D11" s="281">
        <f>B11</f>
        <v>24211571</v>
      </c>
      <c r="E11" s="274"/>
      <c r="F11" s="290" t="s">
        <v>800</v>
      </c>
    </row>
    <row r="12" spans="1:241" ht="29.25" customHeight="1">
      <c r="A12" s="433" t="s">
        <v>835</v>
      </c>
      <c r="B12" s="293">
        <v>5728155510</v>
      </c>
      <c r="C12" s="280">
        <f>B12*5%</f>
        <v>286407775.5</v>
      </c>
      <c r="D12" s="281">
        <f>B12+C12</f>
        <v>6014563285.5</v>
      </c>
      <c r="E12" s="274"/>
      <c r="F12" s="290" t="s">
        <v>800</v>
      </c>
      <c r="G12" s="290" t="s">
        <v>800</v>
      </c>
    </row>
    <row r="13" spans="1:241" ht="25.5" customHeight="1">
      <c r="A13" s="433" t="s">
        <v>968</v>
      </c>
      <c r="B13" s="293">
        <v>1681663704</v>
      </c>
      <c r="C13" s="280"/>
      <c r="D13" s="281">
        <f>B13</f>
        <v>1681663704</v>
      </c>
      <c r="E13" s="274"/>
      <c r="F13" s="290" t="s">
        <v>800</v>
      </c>
    </row>
    <row r="14" spans="1:241" ht="25.5" customHeight="1">
      <c r="A14" s="433" t="s">
        <v>969</v>
      </c>
      <c r="B14" s="293">
        <v>2590944921</v>
      </c>
      <c r="C14" s="280"/>
      <c r="D14" s="281">
        <f>B14</f>
        <v>2590944921</v>
      </c>
      <c r="E14" s="274"/>
    </row>
    <row r="15" spans="1:241" ht="33" customHeight="1">
      <c r="A15" s="433" t="s">
        <v>836</v>
      </c>
      <c r="B15" s="293">
        <v>150000000</v>
      </c>
      <c r="C15" s="273"/>
      <c r="D15" s="281">
        <f>B15</f>
        <v>150000000</v>
      </c>
      <c r="E15" s="274"/>
    </row>
    <row r="16" spans="1:241" ht="33" customHeight="1">
      <c r="A16" s="433" t="s">
        <v>838</v>
      </c>
      <c r="B16" s="293">
        <f>B5*10%</f>
        <v>3221372102</v>
      </c>
      <c r="C16" s="280"/>
      <c r="D16" s="281">
        <f>B16+C16</f>
        <v>3221372102</v>
      </c>
      <c r="E16" s="274"/>
      <c r="F16" s="290" t="s">
        <v>800</v>
      </c>
    </row>
    <row r="17" spans="1:14" ht="24.75" customHeight="1">
      <c r="A17" s="279" t="s">
        <v>805</v>
      </c>
      <c r="B17" s="293">
        <f>B5*10%</f>
        <v>3221372102</v>
      </c>
      <c r="C17" s="280"/>
      <c r="D17" s="281">
        <f>B17+C17</f>
        <v>3221372102</v>
      </c>
      <c r="E17" s="274"/>
      <c r="F17" s="290" t="s">
        <v>800</v>
      </c>
    </row>
    <row r="18" spans="1:14" ht="24.75" customHeight="1">
      <c r="A18" s="275" t="s">
        <v>801</v>
      </c>
      <c r="B18" s="276">
        <f>SUM(B5:B17)</f>
        <v>61375615881</v>
      </c>
      <c r="C18" s="445">
        <f>SUM(C5:C17)</f>
        <v>2500881546.8499999</v>
      </c>
      <c r="D18" s="276">
        <f>SUM(D5:D17)</f>
        <v>63876497427.849998</v>
      </c>
      <c r="E18" s="274"/>
      <c r="F18" s="290" t="s">
        <v>800</v>
      </c>
    </row>
    <row r="19" spans="1:14" ht="15.75" customHeight="1">
      <c r="B19" s="277"/>
      <c r="C19" s="277"/>
      <c r="D19" s="277"/>
    </row>
    <row r="20" spans="1:14" ht="15.75" customHeight="1">
      <c r="B20" s="277"/>
      <c r="C20" s="277"/>
      <c r="D20" s="277"/>
    </row>
    <row r="21" spans="1:14" ht="15.75" customHeight="1">
      <c r="A21" s="288" t="s">
        <v>965</v>
      </c>
      <c r="B21" s="289" t="s">
        <v>966</v>
      </c>
      <c r="C21" s="277"/>
      <c r="D21" s="277"/>
    </row>
    <row r="22" spans="1:14" ht="28.5" customHeight="1">
      <c r="A22" s="286" t="s">
        <v>967</v>
      </c>
      <c r="B22" s="287">
        <f>J81</f>
        <v>32213721020</v>
      </c>
      <c r="C22" s="277"/>
      <c r="D22" s="277"/>
    </row>
    <row r="23" spans="1:14" ht="15.75" customHeight="1">
      <c r="B23" s="277"/>
      <c r="C23" s="277"/>
      <c r="D23" s="277"/>
    </row>
    <row r="24" spans="1:14">
      <c r="B24" s="278"/>
      <c r="C24" s="278"/>
      <c r="D24" s="278"/>
      <c r="E24" s="278"/>
    </row>
    <row r="25" spans="1:14" ht="29.25" customHeight="1">
      <c r="A25" s="519" t="s">
        <v>837</v>
      </c>
      <c r="B25" s="519"/>
      <c r="C25" s="519"/>
      <c r="D25" s="519"/>
      <c r="E25" s="519"/>
    </row>
    <row r="27" spans="1:14" ht="13" thickBot="1"/>
    <row r="28" spans="1:14" ht="34" thickTop="1" thickBot="1">
      <c r="A28" s="381" t="s">
        <v>973</v>
      </c>
      <c r="B28" s="382" t="s">
        <v>974</v>
      </c>
      <c r="C28" s="382" t="s">
        <v>975</v>
      </c>
      <c r="D28" s="382" t="s">
        <v>976</v>
      </c>
      <c r="E28" s="382" t="s">
        <v>977</v>
      </c>
      <c r="F28" s="383" t="s">
        <v>978</v>
      </c>
      <c r="G28" s="383" t="s">
        <v>1054</v>
      </c>
      <c r="H28" s="383" t="s">
        <v>979</v>
      </c>
      <c r="I28" s="383" t="s">
        <v>980</v>
      </c>
      <c r="J28" s="384" t="s">
        <v>7</v>
      </c>
      <c r="K28" s="385"/>
      <c r="L28" s="296" t="s">
        <v>1055</v>
      </c>
      <c r="M28" s="385"/>
      <c r="N28" s="385"/>
    </row>
    <row r="29" spans="1:14" ht="50" thickTop="1" thickBot="1">
      <c r="A29" s="312" t="s">
        <v>981</v>
      </c>
      <c r="B29" s="312" t="s">
        <v>982</v>
      </c>
      <c r="C29" s="312">
        <v>310.7</v>
      </c>
      <c r="D29" s="322">
        <v>61</v>
      </c>
      <c r="E29" s="322">
        <f>100-D29</f>
        <v>39</v>
      </c>
      <c r="F29" s="298" t="s">
        <v>983</v>
      </c>
      <c r="G29" s="314">
        <v>1450000</v>
      </c>
      <c r="H29" s="298"/>
      <c r="I29" s="298"/>
      <c r="J29" s="386">
        <f t="shared" ref="J29:J48" si="0">+G29*C29</f>
        <v>450515000</v>
      </c>
      <c r="K29" s="387"/>
      <c r="L29" s="388">
        <v>1220000</v>
      </c>
      <c r="M29" s="387"/>
      <c r="N29" s="387"/>
    </row>
    <row r="30" spans="1:14" ht="49" thickTop="1">
      <c r="A30" s="312" t="s">
        <v>984</v>
      </c>
      <c r="B30" s="312"/>
      <c r="C30" s="312">
        <v>310.2</v>
      </c>
      <c r="D30" s="322">
        <v>61</v>
      </c>
      <c r="E30" s="322">
        <f>100-D30</f>
        <v>39</v>
      </c>
      <c r="F30" s="298" t="s">
        <v>983</v>
      </c>
      <c r="G30" s="314">
        <v>1450000</v>
      </c>
      <c r="H30" s="298"/>
      <c r="I30" s="298"/>
      <c r="J30" s="386">
        <f t="shared" si="0"/>
        <v>449790000</v>
      </c>
      <c r="K30" s="387"/>
      <c r="L30" s="388">
        <v>1220000</v>
      </c>
      <c r="M30" s="387"/>
      <c r="N30" s="387"/>
    </row>
    <row r="31" spans="1:14" ht="16" thickBot="1">
      <c r="A31" s="300"/>
      <c r="B31" s="301"/>
      <c r="C31" s="301"/>
      <c r="D31" s="302"/>
      <c r="E31" s="302"/>
      <c r="F31" s="303"/>
      <c r="G31" s="304"/>
      <c r="H31" s="303"/>
      <c r="I31" s="305" t="s">
        <v>985</v>
      </c>
      <c r="J31" s="389">
        <f>+J30+J29</f>
        <v>900305000</v>
      </c>
      <c r="K31" s="387"/>
      <c r="L31" s="390"/>
      <c r="M31" s="387"/>
      <c r="N31" s="387"/>
    </row>
    <row r="32" spans="1:14" ht="17" thickTop="1">
      <c r="A32" s="306" t="s">
        <v>986</v>
      </c>
      <c r="B32" s="306" t="s">
        <v>987</v>
      </c>
      <c r="C32" s="306">
        <v>569.12</v>
      </c>
      <c r="D32" s="307">
        <v>53</v>
      </c>
      <c r="E32" s="307">
        <f>100-D32</f>
        <v>47</v>
      </c>
      <c r="F32" s="308" t="s">
        <v>983</v>
      </c>
      <c r="G32" s="309">
        <v>1600000</v>
      </c>
      <c r="H32" s="308"/>
      <c r="I32" s="308"/>
      <c r="J32" s="310">
        <f t="shared" si="0"/>
        <v>910592000</v>
      </c>
      <c r="K32" s="387"/>
      <c r="L32" s="391">
        <v>1350000</v>
      </c>
      <c r="M32" s="387"/>
      <c r="N32" s="387"/>
    </row>
    <row r="33" spans="1:14" ht="16">
      <c r="A33" s="311"/>
      <c r="B33" s="312" t="s">
        <v>988</v>
      </c>
      <c r="C33" s="312">
        <v>610.46</v>
      </c>
      <c r="D33" s="307">
        <v>53</v>
      </c>
      <c r="E33" s="307">
        <f t="shared" ref="E33:E48" si="1">100-D33</f>
        <v>47</v>
      </c>
      <c r="F33" s="298" t="s">
        <v>983</v>
      </c>
      <c r="G33" s="309">
        <v>1600000</v>
      </c>
      <c r="H33" s="298"/>
      <c r="I33" s="298"/>
      <c r="J33" s="313">
        <f t="shared" si="0"/>
        <v>976736000</v>
      </c>
      <c r="K33" s="387"/>
      <c r="L33" s="391">
        <v>1350000</v>
      </c>
      <c r="M33" s="387"/>
      <c r="N33" s="387"/>
    </row>
    <row r="34" spans="1:14" ht="16">
      <c r="A34" s="311"/>
      <c r="B34" s="312" t="s">
        <v>989</v>
      </c>
      <c r="C34" s="312">
        <v>995.65</v>
      </c>
      <c r="D34" s="307">
        <v>53</v>
      </c>
      <c r="E34" s="307">
        <f t="shared" si="1"/>
        <v>47</v>
      </c>
      <c r="F34" s="298" t="s">
        <v>983</v>
      </c>
      <c r="G34" s="309">
        <v>1600000</v>
      </c>
      <c r="H34" s="298"/>
      <c r="I34" s="298"/>
      <c r="J34" s="313">
        <f t="shared" si="0"/>
        <v>1593040000</v>
      </c>
      <c r="K34" s="387"/>
      <c r="L34" s="391">
        <v>1350000</v>
      </c>
      <c r="M34" s="387"/>
      <c r="N34" s="387"/>
    </row>
    <row r="35" spans="1:14" ht="16">
      <c r="A35" s="311"/>
      <c r="B35" s="312" t="s">
        <v>990</v>
      </c>
      <c r="C35" s="312">
        <v>643.19000000000005</v>
      </c>
      <c r="D35" s="307">
        <v>53</v>
      </c>
      <c r="E35" s="307">
        <f t="shared" si="1"/>
        <v>47</v>
      </c>
      <c r="F35" s="298" t="s">
        <v>983</v>
      </c>
      <c r="G35" s="309">
        <v>1600000</v>
      </c>
      <c r="H35" s="298"/>
      <c r="I35" s="298"/>
      <c r="J35" s="313">
        <f t="shared" si="0"/>
        <v>1029104000.0000001</v>
      </c>
      <c r="K35" s="387"/>
      <c r="L35" s="391">
        <v>1350000</v>
      </c>
      <c r="M35" s="387"/>
      <c r="N35" s="387"/>
    </row>
    <row r="36" spans="1:14" ht="16">
      <c r="A36" s="311"/>
      <c r="B36" s="312" t="s">
        <v>991</v>
      </c>
      <c r="C36" s="312">
        <v>17.600000000000001</v>
      </c>
      <c r="D36" s="307">
        <v>53</v>
      </c>
      <c r="E36" s="307">
        <f t="shared" si="1"/>
        <v>47</v>
      </c>
      <c r="F36" s="298" t="s">
        <v>983</v>
      </c>
      <c r="G36" s="314">
        <v>600000</v>
      </c>
      <c r="H36" s="298"/>
      <c r="I36" s="298"/>
      <c r="J36" s="313">
        <f t="shared" si="0"/>
        <v>10560000</v>
      </c>
      <c r="K36" s="387"/>
      <c r="L36" s="392">
        <v>500000</v>
      </c>
      <c r="M36" s="387"/>
      <c r="N36" s="387"/>
    </row>
    <row r="37" spans="1:14" ht="16">
      <c r="A37" s="311"/>
      <c r="B37" s="312" t="s">
        <v>992</v>
      </c>
      <c r="C37" s="312">
        <v>11.34</v>
      </c>
      <c r="D37" s="307">
        <v>53</v>
      </c>
      <c r="E37" s="307">
        <f t="shared" si="1"/>
        <v>47</v>
      </c>
      <c r="F37" s="298" t="s">
        <v>983</v>
      </c>
      <c r="G37" s="314">
        <v>600000</v>
      </c>
      <c r="H37" s="298"/>
      <c r="I37" s="298"/>
      <c r="J37" s="313">
        <f t="shared" si="0"/>
        <v>6804000</v>
      </c>
      <c r="K37" s="387"/>
      <c r="L37" s="392">
        <v>500000</v>
      </c>
      <c r="M37" s="387"/>
      <c r="N37" s="387"/>
    </row>
    <row r="38" spans="1:14" ht="16">
      <c r="A38" s="311"/>
      <c r="B38" s="312" t="s">
        <v>993</v>
      </c>
      <c r="C38" s="312">
        <v>10.99</v>
      </c>
      <c r="D38" s="307">
        <v>53</v>
      </c>
      <c r="E38" s="307">
        <f t="shared" si="1"/>
        <v>47</v>
      </c>
      <c r="F38" s="298" t="s">
        <v>983</v>
      </c>
      <c r="G38" s="314">
        <v>600000</v>
      </c>
      <c r="H38" s="298"/>
      <c r="I38" s="298"/>
      <c r="J38" s="313">
        <f t="shared" si="0"/>
        <v>6594000</v>
      </c>
      <c r="K38" s="387"/>
      <c r="L38" s="392">
        <v>500000</v>
      </c>
      <c r="M38" s="387"/>
      <c r="N38" s="387"/>
    </row>
    <row r="39" spans="1:14" ht="16">
      <c r="A39" s="311"/>
      <c r="B39" s="312" t="s">
        <v>994</v>
      </c>
      <c r="C39" s="312">
        <v>10.69</v>
      </c>
      <c r="D39" s="307">
        <v>53</v>
      </c>
      <c r="E39" s="307">
        <f t="shared" si="1"/>
        <v>47</v>
      </c>
      <c r="F39" s="298" t="s">
        <v>983</v>
      </c>
      <c r="G39" s="314">
        <v>600000</v>
      </c>
      <c r="H39" s="298"/>
      <c r="I39" s="298"/>
      <c r="J39" s="313">
        <f t="shared" si="0"/>
        <v>6414000</v>
      </c>
      <c r="K39" s="387"/>
      <c r="L39" s="392">
        <v>500000</v>
      </c>
      <c r="M39" s="387"/>
      <c r="N39" s="387"/>
    </row>
    <row r="40" spans="1:14" ht="16">
      <c r="A40" s="311"/>
      <c r="B40" s="312" t="s">
        <v>995</v>
      </c>
      <c r="C40" s="312">
        <v>10.23</v>
      </c>
      <c r="D40" s="307">
        <v>53</v>
      </c>
      <c r="E40" s="307">
        <f t="shared" si="1"/>
        <v>47</v>
      </c>
      <c r="F40" s="298" t="s">
        <v>983</v>
      </c>
      <c r="G40" s="314">
        <v>600000</v>
      </c>
      <c r="H40" s="298"/>
      <c r="I40" s="298"/>
      <c r="J40" s="313">
        <f t="shared" si="0"/>
        <v>6138000</v>
      </c>
      <c r="K40" s="387"/>
      <c r="L40" s="392">
        <v>500000</v>
      </c>
      <c r="M40" s="387"/>
      <c r="N40" s="387"/>
    </row>
    <row r="41" spans="1:14" ht="16">
      <c r="A41" s="311"/>
      <c r="B41" s="312" t="s">
        <v>996</v>
      </c>
      <c r="C41" s="312">
        <v>12.4</v>
      </c>
      <c r="D41" s="307">
        <v>53</v>
      </c>
      <c r="E41" s="307">
        <f t="shared" si="1"/>
        <v>47</v>
      </c>
      <c r="F41" s="298" t="s">
        <v>983</v>
      </c>
      <c r="G41" s="314">
        <v>600000</v>
      </c>
      <c r="H41" s="298"/>
      <c r="I41" s="298"/>
      <c r="J41" s="313">
        <f t="shared" si="0"/>
        <v>7440000</v>
      </c>
      <c r="K41" s="387"/>
      <c r="L41" s="392">
        <v>500000</v>
      </c>
      <c r="M41" s="387"/>
      <c r="N41" s="387"/>
    </row>
    <row r="42" spans="1:14" ht="16">
      <c r="A42" s="311"/>
      <c r="B42" s="312" t="s">
        <v>997</v>
      </c>
      <c r="C42" s="312">
        <v>11.61</v>
      </c>
      <c r="D42" s="307">
        <v>53</v>
      </c>
      <c r="E42" s="307">
        <f t="shared" si="1"/>
        <v>47</v>
      </c>
      <c r="F42" s="298" t="s">
        <v>983</v>
      </c>
      <c r="G42" s="314">
        <v>600000</v>
      </c>
      <c r="H42" s="298"/>
      <c r="I42" s="298"/>
      <c r="J42" s="313">
        <f t="shared" si="0"/>
        <v>6966000</v>
      </c>
      <c r="K42" s="387"/>
      <c r="L42" s="392">
        <v>500000</v>
      </c>
      <c r="M42" s="387"/>
      <c r="N42" s="387"/>
    </row>
    <row r="43" spans="1:14" ht="16">
      <c r="A43" s="311"/>
      <c r="B43" s="312" t="s">
        <v>998</v>
      </c>
      <c r="C43" s="312">
        <v>18.27</v>
      </c>
      <c r="D43" s="307">
        <v>53</v>
      </c>
      <c r="E43" s="307">
        <f t="shared" si="1"/>
        <v>47</v>
      </c>
      <c r="F43" s="298" t="s">
        <v>983</v>
      </c>
      <c r="G43" s="314">
        <v>600000</v>
      </c>
      <c r="H43" s="298"/>
      <c r="I43" s="298"/>
      <c r="J43" s="313">
        <f t="shared" si="0"/>
        <v>10962000</v>
      </c>
      <c r="K43" s="387"/>
      <c r="L43" s="392">
        <v>500000</v>
      </c>
      <c r="M43" s="387"/>
      <c r="N43" s="387"/>
    </row>
    <row r="44" spans="1:14" ht="16">
      <c r="A44" s="311"/>
      <c r="B44" s="312" t="s">
        <v>999</v>
      </c>
      <c r="C44" s="312">
        <v>17.22</v>
      </c>
      <c r="D44" s="307">
        <v>53</v>
      </c>
      <c r="E44" s="307">
        <f t="shared" si="1"/>
        <v>47</v>
      </c>
      <c r="F44" s="298" t="s">
        <v>983</v>
      </c>
      <c r="G44" s="314">
        <v>600000</v>
      </c>
      <c r="H44" s="298"/>
      <c r="I44" s="298"/>
      <c r="J44" s="313">
        <f t="shared" si="0"/>
        <v>10332000</v>
      </c>
      <c r="K44" s="387"/>
      <c r="L44" s="392">
        <v>500000</v>
      </c>
      <c r="M44" s="387"/>
      <c r="N44" s="387"/>
    </row>
    <row r="45" spans="1:14" ht="16">
      <c r="A45" s="311"/>
      <c r="B45" s="312" t="s">
        <v>1000</v>
      </c>
      <c r="C45" s="312">
        <v>33.409999999999997</v>
      </c>
      <c r="D45" s="307">
        <v>53</v>
      </c>
      <c r="E45" s="307">
        <f t="shared" si="1"/>
        <v>47</v>
      </c>
      <c r="F45" s="298" t="s">
        <v>983</v>
      </c>
      <c r="G45" s="314">
        <v>600000</v>
      </c>
      <c r="H45" s="298"/>
      <c r="I45" s="298"/>
      <c r="J45" s="313">
        <f t="shared" si="0"/>
        <v>20045999.999999996</v>
      </c>
      <c r="K45" s="387"/>
      <c r="L45" s="392">
        <v>500000</v>
      </c>
      <c r="M45" s="387"/>
      <c r="N45" s="387"/>
    </row>
    <row r="46" spans="1:14" ht="16">
      <c r="A46" s="311"/>
      <c r="B46" s="312" t="s">
        <v>1001</v>
      </c>
      <c r="C46" s="312">
        <v>33.29</v>
      </c>
      <c r="D46" s="307">
        <v>53</v>
      </c>
      <c r="E46" s="307">
        <f t="shared" si="1"/>
        <v>47</v>
      </c>
      <c r="F46" s="298" t="s">
        <v>983</v>
      </c>
      <c r="G46" s="314">
        <v>600000</v>
      </c>
      <c r="H46" s="298"/>
      <c r="I46" s="298"/>
      <c r="J46" s="313">
        <f t="shared" si="0"/>
        <v>19974000</v>
      </c>
      <c r="K46" s="387"/>
      <c r="L46" s="392">
        <v>500000</v>
      </c>
      <c r="M46" s="387"/>
      <c r="N46" s="387"/>
    </row>
    <row r="47" spans="1:14" ht="16">
      <c r="A47" s="311"/>
      <c r="B47" s="312" t="s">
        <v>1002</v>
      </c>
      <c r="C47" s="312">
        <v>16.32</v>
      </c>
      <c r="D47" s="307">
        <v>53</v>
      </c>
      <c r="E47" s="307">
        <f t="shared" si="1"/>
        <v>47</v>
      </c>
      <c r="F47" s="298" t="s">
        <v>983</v>
      </c>
      <c r="G47" s="314">
        <v>600000</v>
      </c>
      <c r="H47" s="298"/>
      <c r="I47" s="298"/>
      <c r="J47" s="313">
        <f t="shared" si="0"/>
        <v>9792000</v>
      </c>
      <c r="K47" s="387"/>
      <c r="L47" s="392">
        <v>500000</v>
      </c>
      <c r="M47" s="387"/>
      <c r="N47" s="387"/>
    </row>
    <row r="48" spans="1:14" ht="16">
      <c r="A48" s="311"/>
      <c r="B48" s="312" t="s">
        <v>1003</v>
      </c>
      <c r="C48" s="312">
        <v>20.7</v>
      </c>
      <c r="D48" s="307">
        <v>53</v>
      </c>
      <c r="E48" s="307">
        <f t="shared" si="1"/>
        <v>47</v>
      </c>
      <c r="F48" s="298" t="s">
        <v>983</v>
      </c>
      <c r="G48" s="314">
        <v>600000</v>
      </c>
      <c r="H48" s="298"/>
      <c r="I48" s="298"/>
      <c r="J48" s="313">
        <f t="shared" si="0"/>
        <v>12420000</v>
      </c>
      <c r="K48" s="387"/>
      <c r="L48" s="392">
        <v>500000</v>
      </c>
      <c r="M48" s="387"/>
      <c r="N48" s="387"/>
    </row>
    <row r="49" spans="1:14" ht="17" thickBot="1">
      <c r="A49" s="300"/>
      <c r="B49" s="301"/>
      <c r="C49" s="315">
        <f>SUM(C32:C48)</f>
        <v>3042.49</v>
      </c>
      <c r="D49" s="316"/>
      <c r="E49" s="317"/>
      <c r="F49" s="318"/>
      <c r="G49" s="319"/>
      <c r="H49" s="320"/>
      <c r="I49" s="305" t="s">
        <v>1004</v>
      </c>
      <c r="J49" s="321">
        <f>SUM(J32:J48)</f>
        <v>4643914000</v>
      </c>
      <c r="K49"/>
      <c r="L49" s="319"/>
      <c r="M49" s="393"/>
      <c r="N49"/>
    </row>
    <row r="50" spans="1:14" ht="17" thickTop="1">
      <c r="A50" s="311" t="s">
        <v>1005</v>
      </c>
      <c r="B50" s="312" t="s">
        <v>1006</v>
      </c>
      <c r="C50" s="312">
        <v>383.25</v>
      </c>
      <c r="D50" s="322">
        <v>39</v>
      </c>
      <c r="E50" s="322">
        <f t="shared" ref="E50:E73" si="2">100-D50</f>
        <v>61</v>
      </c>
      <c r="F50" s="298" t="s">
        <v>983</v>
      </c>
      <c r="G50" s="314">
        <v>1500000</v>
      </c>
      <c r="H50" s="298"/>
      <c r="I50" s="298">
        <f t="shared" ref="I50:I73" si="3">+G50*C50</f>
        <v>574875000</v>
      </c>
      <c r="J50" s="323">
        <f t="shared" ref="J50:J73" si="4">+G50*C50</f>
        <v>574875000</v>
      </c>
      <c r="K50" s="387"/>
      <c r="L50" s="392">
        <v>1300000</v>
      </c>
      <c r="M50" s="387"/>
      <c r="N50" s="387"/>
    </row>
    <row r="51" spans="1:14" ht="16">
      <c r="A51" s="311"/>
      <c r="B51" s="312" t="s">
        <v>1007</v>
      </c>
      <c r="C51" s="312">
        <v>340.08</v>
      </c>
      <c r="D51" s="322">
        <v>39</v>
      </c>
      <c r="E51" s="322">
        <f t="shared" si="2"/>
        <v>61</v>
      </c>
      <c r="F51" s="298" t="s">
        <v>983</v>
      </c>
      <c r="G51" s="314">
        <v>1500000</v>
      </c>
      <c r="H51" s="298"/>
      <c r="I51" s="298">
        <f t="shared" si="3"/>
        <v>510120000</v>
      </c>
      <c r="J51" s="323">
        <f t="shared" si="4"/>
        <v>510120000</v>
      </c>
      <c r="K51" s="387"/>
      <c r="L51" s="392">
        <v>1300000</v>
      </c>
      <c r="M51" s="387"/>
      <c r="N51" s="387"/>
    </row>
    <row r="52" spans="1:14" ht="16">
      <c r="A52" s="311"/>
      <c r="B52" s="312" t="s">
        <v>1008</v>
      </c>
      <c r="C52" s="312">
        <v>346.27</v>
      </c>
      <c r="D52" s="322">
        <v>39</v>
      </c>
      <c r="E52" s="322">
        <f t="shared" si="2"/>
        <v>61</v>
      </c>
      <c r="F52" s="298" t="s">
        <v>983</v>
      </c>
      <c r="G52" s="314">
        <v>1500000</v>
      </c>
      <c r="H52" s="298"/>
      <c r="I52" s="298">
        <f>+G52*C52</f>
        <v>519405000</v>
      </c>
      <c r="J52" s="323">
        <f t="shared" si="4"/>
        <v>519405000</v>
      </c>
      <c r="K52" s="387"/>
      <c r="L52" s="392">
        <v>1300000</v>
      </c>
      <c r="M52" s="387"/>
      <c r="N52" s="387"/>
    </row>
    <row r="53" spans="1:14" ht="16">
      <c r="A53" s="311"/>
      <c r="B53" s="312" t="s">
        <v>1009</v>
      </c>
      <c r="C53" s="312">
        <v>318.01</v>
      </c>
      <c r="D53" s="322">
        <v>39</v>
      </c>
      <c r="E53" s="322">
        <f t="shared" si="2"/>
        <v>61</v>
      </c>
      <c r="F53" s="298" t="s">
        <v>983</v>
      </c>
      <c r="G53" s="314">
        <v>1500000</v>
      </c>
      <c r="H53" s="298"/>
      <c r="I53" s="298">
        <f t="shared" si="3"/>
        <v>477015000</v>
      </c>
      <c r="J53" s="323">
        <f t="shared" si="4"/>
        <v>477015000</v>
      </c>
      <c r="K53" s="387"/>
      <c r="L53" s="392">
        <v>1300000</v>
      </c>
      <c r="M53" s="387"/>
      <c r="N53" s="387"/>
    </row>
    <row r="54" spans="1:14" ht="16">
      <c r="A54" s="311"/>
      <c r="B54" s="312" t="s">
        <v>1010</v>
      </c>
      <c r="C54" s="312">
        <v>322.26</v>
      </c>
      <c r="D54" s="322">
        <v>39</v>
      </c>
      <c r="E54" s="322">
        <f t="shared" si="2"/>
        <v>61</v>
      </c>
      <c r="F54" s="298" t="s">
        <v>983</v>
      </c>
      <c r="G54" s="314">
        <v>1500000</v>
      </c>
      <c r="H54" s="298"/>
      <c r="I54" s="298">
        <f t="shared" si="3"/>
        <v>483390000</v>
      </c>
      <c r="J54" s="323">
        <f t="shared" si="4"/>
        <v>483390000</v>
      </c>
      <c r="K54" s="387"/>
      <c r="L54" s="392">
        <v>1300000</v>
      </c>
      <c r="M54" s="387"/>
      <c r="N54" s="387"/>
    </row>
    <row r="55" spans="1:14" ht="16">
      <c r="A55" s="311"/>
      <c r="B55" s="312" t="s">
        <v>1011</v>
      </c>
      <c r="C55" s="312">
        <v>322.26</v>
      </c>
      <c r="D55" s="322">
        <v>39</v>
      </c>
      <c r="E55" s="322">
        <f t="shared" si="2"/>
        <v>61</v>
      </c>
      <c r="F55" s="298" t="s">
        <v>983</v>
      </c>
      <c r="G55" s="314">
        <v>1500000</v>
      </c>
      <c r="H55" s="298"/>
      <c r="I55" s="298">
        <f t="shared" si="3"/>
        <v>483390000</v>
      </c>
      <c r="J55" s="323">
        <f t="shared" si="4"/>
        <v>483390000</v>
      </c>
      <c r="K55" s="387"/>
      <c r="L55" s="392">
        <v>1300000</v>
      </c>
      <c r="M55" s="387"/>
      <c r="N55" s="387"/>
    </row>
    <row r="56" spans="1:14" ht="16">
      <c r="A56" s="311"/>
      <c r="B56" s="312" t="s">
        <v>1012</v>
      </c>
      <c r="C56" s="312">
        <v>322.26</v>
      </c>
      <c r="D56" s="322">
        <v>39</v>
      </c>
      <c r="E56" s="322">
        <f t="shared" si="2"/>
        <v>61</v>
      </c>
      <c r="F56" s="298" t="s">
        <v>983</v>
      </c>
      <c r="G56" s="314">
        <v>1500000</v>
      </c>
      <c r="H56" s="298"/>
      <c r="I56" s="298">
        <f t="shared" si="3"/>
        <v>483390000</v>
      </c>
      <c r="J56" s="323">
        <f t="shared" si="4"/>
        <v>483390000</v>
      </c>
      <c r="K56" s="387"/>
      <c r="L56" s="392">
        <v>1300000</v>
      </c>
      <c r="M56" s="387"/>
      <c r="N56" s="387"/>
    </row>
    <row r="57" spans="1:14" ht="16">
      <c r="A57" s="311"/>
      <c r="B57" s="312" t="s">
        <v>1013</v>
      </c>
      <c r="C57" s="312">
        <v>322.26</v>
      </c>
      <c r="D57" s="322">
        <v>39</v>
      </c>
      <c r="E57" s="322">
        <f t="shared" si="2"/>
        <v>61</v>
      </c>
      <c r="F57" s="298" t="s">
        <v>983</v>
      </c>
      <c r="G57" s="314">
        <v>1500000</v>
      </c>
      <c r="H57" s="298"/>
      <c r="I57" s="298">
        <f t="shared" si="3"/>
        <v>483390000</v>
      </c>
      <c r="J57" s="323">
        <f t="shared" si="4"/>
        <v>483390000</v>
      </c>
      <c r="K57" s="387"/>
      <c r="L57" s="392">
        <v>1300000</v>
      </c>
      <c r="M57" s="387"/>
      <c r="N57" s="387"/>
    </row>
    <row r="58" spans="1:14" ht="16">
      <c r="A58" s="311"/>
      <c r="B58" s="312" t="s">
        <v>1014</v>
      </c>
      <c r="C58" s="312">
        <v>322.26</v>
      </c>
      <c r="D58" s="322">
        <v>39</v>
      </c>
      <c r="E58" s="322">
        <f t="shared" si="2"/>
        <v>61</v>
      </c>
      <c r="F58" s="298" t="s">
        <v>983</v>
      </c>
      <c r="G58" s="314">
        <v>1500000</v>
      </c>
      <c r="H58" s="298"/>
      <c r="I58" s="298">
        <f t="shared" si="3"/>
        <v>483390000</v>
      </c>
      <c r="J58" s="323">
        <f t="shared" si="4"/>
        <v>483390000</v>
      </c>
      <c r="K58" s="387"/>
      <c r="L58" s="392">
        <v>1300000</v>
      </c>
      <c r="M58" s="387"/>
      <c r="N58" s="387"/>
    </row>
    <row r="59" spans="1:14" ht="16">
      <c r="A59" s="311"/>
      <c r="B59" s="312" t="s">
        <v>1015</v>
      </c>
      <c r="C59" s="312">
        <v>322.26</v>
      </c>
      <c r="D59" s="322">
        <v>39</v>
      </c>
      <c r="E59" s="322">
        <f t="shared" si="2"/>
        <v>61</v>
      </c>
      <c r="F59" s="298" t="s">
        <v>983</v>
      </c>
      <c r="G59" s="314">
        <v>1500000</v>
      </c>
      <c r="H59" s="298"/>
      <c r="I59" s="298">
        <f t="shared" si="3"/>
        <v>483390000</v>
      </c>
      <c r="J59" s="323">
        <f t="shared" si="4"/>
        <v>483390000</v>
      </c>
      <c r="K59" s="387"/>
      <c r="L59" s="392">
        <v>1300000</v>
      </c>
      <c r="M59" s="387"/>
      <c r="N59" s="387"/>
    </row>
    <row r="60" spans="1:14" ht="16">
      <c r="A60" s="311"/>
      <c r="B60" s="312" t="s">
        <v>1016</v>
      </c>
      <c r="C60" s="312">
        <v>322.26</v>
      </c>
      <c r="D60" s="322">
        <v>39</v>
      </c>
      <c r="E60" s="322">
        <f t="shared" si="2"/>
        <v>61</v>
      </c>
      <c r="F60" s="298" t="s">
        <v>983</v>
      </c>
      <c r="G60" s="314">
        <v>1500000</v>
      </c>
      <c r="H60" s="298"/>
      <c r="I60" s="298">
        <f t="shared" si="3"/>
        <v>483390000</v>
      </c>
      <c r="J60" s="323">
        <f t="shared" si="4"/>
        <v>483390000</v>
      </c>
      <c r="K60" s="387"/>
      <c r="L60" s="392">
        <v>1300000</v>
      </c>
      <c r="M60" s="387"/>
      <c r="N60" s="387"/>
    </row>
    <row r="61" spans="1:14" ht="16">
      <c r="A61" s="311"/>
      <c r="B61" s="312" t="s">
        <v>1017</v>
      </c>
      <c r="C61" s="312">
        <v>322.26</v>
      </c>
      <c r="D61" s="322">
        <v>39</v>
      </c>
      <c r="E61" s="322">
        <f t="shared" si="2"/>
        <v>61</v>
      </c>
      <c r="F61" s="298" t="s">
        <v>983</v>
      </c>
      <c r="G61" s="314">
        <v>1500000</v>
      </c>
      <c r="H61" s="298"/>
      <c r="I61" s="298">
        <f t="shared" si="3"/>
        <v>483390000</v>
      </c>
      <c r="J61" s="323">
        <f t="shared" si="4"/>
        <v>483390000</v>
      </c>
      <c r="K61" s="387"/>
      <c r="L61" s="392">
        <v>1300000</v>
      </c>
      <c r="M61" s="387"/>
      <c r="N61" s="387"/>
    </row>
    <row r="62" spans="1:14" ht="16">
      <c r="A62" s="311"/>
      <c r="B62" s="312" t="s">
        <v>1018</v>
      </c>
      <c r="C62" s="312">
        <v>322.26</v>
      </c>
      <c r="D62" s="322">
        <v>39</v>
      </c>
      <c r="E62" s="322">
        <f t="shared" si="2"/>
        <v>61</v>
      </c>
      <c r="F62" s="298" t="s">
        <v>983</v>
      </c>
      <c r="G62" s="314">
        <v>1500000</v>
      </c>
      <c r="H62" s="298"/>
      <c r="I62" s="298">
        <f t="shared" si="3"/>
        <v>483390000</v>
      </c>
      <c r="J62" s="323">
        <f t="shared" si="4"/>
        <v>483390000</v>
      </c>
      <c r="K62" s="387"/>
      <c r="L62" s="392">
        <v>1300000</v>
      </c>
      <c r="M62" s="387"/>
      <c r="N62" s="387"/>
    </row>
    <row r="63" spans="1:14" ht="16">
      <c r="A63" s="311"/>
      <c r="B63" s="312" t="s">
        <v>1019</v>
      </c>
      <c r="C63" s="312">
        <v>322.26</v>
      </c>
      <c r="D63" s="322">
        <v>39</v>
      </c>
      <c r="E63" s="322">
        <f t="shared" si="2"/>
        <v>61</v>
      </c>
      <c r="F63" s="298" t="s">
        <v>983</v>
      </c>
      <c r="G63" s="314">
        <v>1500000</v>
      </c>
      <c r="H63" s="298"/>
      <c r="I63" s="298">
        <f t="shared" si="3"/>
        <v>483390000</v>
      </c>
      <c r="J63" s="323">
        <f t="shared" si="4"/>
        <v>483390000</v>
      </c>
      <c r="K63" s="387"/>
      <c r="L63" s="392">
        <v>1300000</v>
      </c>
      <c r="M63" s="387"/>
      <c r="N63" s="387"/>
    </row>
    <row r="64" spans="1:14" ht="16">
      <c r="A64" s="311"/>
      <c r="B64" s="312" t="s">
        <v>1020</v>
      </c>
      <c r="C64" s="312">
        <v>323.92</v>
      </c>
      <c r="D64" s="322">
        <v>39</v>
      </c>
      <c r="E64" s="322">
        <f t="shared" si="2"/>
        <v>61</v>
      </c>
      <c r="F64" s="298" t="s">
        <v>983</v>
      </c>
      <c r="G64" s="314">
        <v>1500000</v>
      </c>
      <c r="H64" s="298"/>
      <c r="I64" s="298">
        <f>+G64*C64</f>
        <v>485880000</v>
      </c>
      <c r="J64" s="323">
        <f t="shared" si="4"/>
        <v>485880000</v>
      </c>
      <c r="K64" s="387"/>
      <c r="L64" s="392">
        <v>1300000</v>
      </c>
      <c r="M64" s="387"/>
      <c r="N64" s="387"/>
    </row>
    <row r="65" spans="1:14" ht="16">
      <c r="A65" s="311"/>
      <c r="B65" s="312" t="s">
        <v>1021</v>
      </c>
      <c r="C65" s="312">
        <v>241.5</v>
      </c>
      <c r="D65" s="322">
        <v>39</v>
      </c>
      <c r="E65" s="322">
        <f t="shared" si="2"/>
        <v>61</v>
      </c>
      <c r="F65" s="298" t="s">
        <v>983</v>
      </c>
      <c r="G65" s="314">
        <v>1500000</v>
      </c>
      <c r="H65" s="298"/>
      <c r="I65" s="298">
        <f t="shared" si="3"/>
        <v>362250000</v>
      </c>
      <c r="J65" s="323">
        <f t="shared" si="4"/>
        <v>362250000</v>
      </c>
      <c r="K65" s="387"/>
      <c r="L65" s="392">
        <v>1300000</v>
      </c>
      <c r="M65" s="387"/>
      <c r="N65" s="387"/>
    </row>
    <row r="66" spans="1:14" ht="16">
      <c r="A66" s="311"/>
      <c r="B66" s="312" t="s">
        <v>1022</v>
      </c>
      <c r="C66" s="312">
        <v>10.8</v>
      </c>
      <c r="D66" s="322">
        <v>39</v>
      </c>
      <c r="E66" s="322">
        <f t="shared" si="2"/>
        <v>61</v>
      </c>
      <c r="F66" s="298" t="s">
        <v>983</v>
      </c>
      <c r="G66" s="314">
        <v>520000</v>
      </c>
      <c r="H66" s="298"/>
      <c r="I66" s="298">
        <f>+G66*C66</f>
        <v>5616000</v>
      </c>
      <c r="J66" s="323">
        <f t="shared" si="4"/>
        <v>5616000</v>
      </c>
      <c r="K66" s="387"/>
      <c r="L66" s="392">
        <v>440000</v>
      </c>
      <c r="M66" s="387"/>
      <c r="N66" s="387"/>
    </row>
    <row r="67" spans="1:14" ht="16">
      <c r="A67" s="311"/>
      <c r="B67" s="312" t="s">
        <v>1023</v>
      </c>
      <c r="C67" s="312">
        <v>10.25</v>
      </c>
      <c r="D67" s="322">
        <v>39</v>
      </c>
      <c r="E67" s="322">
        <f t="shared" si="2"/>
        <v>61</v>
      </c>
      <c r="F67" s="298" t="s">
        <v>983</v>
      </c>
      <c r="G67" s="314">
        <v>520000</v>
      </c>
      <c r="H67" s="298"/>
      <c r="I67" s="298">
        <f t="shared" si="3"/>
        <v>5330000</v>
      </c>
      <c r="J67" s="323">
        <f t="shared" si="4"/>
        <v>5330000</v>
      </c>
      <c r="K67" s="387"/>
      <c r="L67" s="392">
        <v>440000</v>
      </c>
      <c r="M67" s="387"/>
      <c r="N67" s="387"/>
    </row>
    <row r="68" spans="1:14" ht="16">
      <c r="A68" s="311"/>
      <c r="B68" s="312" t="s">
        <v>1024</v>
      </c>
      <c r="C68" s="312">
        <v>11.17</v>
      </c>
      <c r="D68" s="322">
        <v>39</v>
      </c>
      <c r="E68" s="322">
        <f t="shared" si="2"/>
        <v>61</v>
      </c>
      <c r="F68" s="298" t="s">
        <v>983</v>
      </c>
      <c r="G68" s="314">
        <v>520000</v>
      </c>
      <c r="H68" s="298"/>
      <c r="I68" s="298">
        <f t="shared" si="3"/>
        <v>5808400</v>
      </c>
      <c r="J68" s="323">
        <f t="shared" si="4"/>
        <v>5808400</v>
      </c>
      <c r="K68" s="387"/>
      <c r="L68" s="392">
        <v>440000</v>
      </c>
      <c r="M68" s="387"/>
      <c r="N68" s="387"/>
    </row>
    <row r="69" spans="1:14" ht="16">
      <c r="A69" s="311"/>
      <c r="B69" s="312" t="s">
        <v>1025</v>
      </c>
      <c r="C69" s="312">
        <v>11.25</v>
      </c>
      <c r="D69" s="322">
        <v>39</v>
      </c>
      <c r="E69" s="322">
        <f t="shared" si="2"/>
        <v>61</v>
      </c>
      <c r="F69" s="298" t="s">
        <v>983</v>
      </c>
      <c r="G69" s="314">
        <v>520000</v>
      </c>
      <c r="H69" s="298"/>
      <c r="I69" s="298">
        <f t="shared" si="3"/>
        <v>5850000</v>
      </c>
      <c r="J69" s="323">
        <f t="shared" si="4"/>
        <v>5850000</v>
      </c>
      <c r="K69" s="387"/>
      <c r="L69" s="392">
        <v>440000</v>
      </c>
      <c r="M69" s="387"/>
      <c r="N69" s="387"/>
    </row>
    <row r="70" spans="1:14" ht="16">
      <c r="A70" s="311"/>
      <c r="B70" s="312" t="s">
        <v>1026</v>
      </c>
      <c r="C70" s="312">
        <v>11.25</v>
      </c>
      <c r="D70" s="322">
        <v>39</v>
      </c>
      <c r="E70" s="322">
        <f t="shared" si="2"/>
        <v>61</v>
      </c>
      <c r="F70" s="298" t="s">
        <v>983</v>
      </c>
      <c r="G70" s="314">
        <v>520000</v>
      </c>
      <c r="H70" s="298"/>
      <c r="I70" s="298">
        <f t="shared" si="3"/>
        <v>5850000</v>
      </c>
      <c r="J70" s="323">
        <f t="shared" si="4"/>
        <v>5850000</v>
      </c>
      <c r="K70" s="387"/>
      <c r="L70" s="392">
        <v>440000</v>
      </c>
      <c r="M70" s="387"/>
      <c r="N70" s="387"/>
    </row>
    <row r="71" spans="1:14" ht="16">
      <c r="A71" s="311"/>
      <c r="B71" s="312" t="s">
        <v>1027</v>
      </c>
      <c r="C71" s="312">
        <v>10.8</v>
      </c>
      <c r="D71" s="322">
        <v>39</v>
      </c>
      <c r="E71" s="322">
        <f t="shared" si="2"/>
        <v>61</v>
      </c>
      <c r="F71" s="298" t="s">
        <v>983</v>
      </c>
      <c r="G71" s="314">
        <v>520000</v>
      </c>
      <c r="H71" s="298"/>
      <c r="I71" s="298">
        <f>+G71*C71</f>
        <v>5616000</v>
      </c>
      <c r="J71" s="323">
        <f t="shared" si="4"/>
        <v>5616000</v>
      </c>
      <c r="K71" s="387"/>
      <c r="L71" s="392">
        <v>440000</v>
      </c>
      <c r="M71" s="387"/>
      <c r="N71" s="387"/>
    </row>
    <row r="72" spans="1:14" ht="16">
      <c r="A72" s="311"/>
      <c r="B72" s="312" t="s">
        <v>1028</v>
      </c>
      <c r="C72" s="312">
        <v>11.25</v>
      </c>
      <c r="D72" s="322">
        <v>39</v>
      </c>
      <c r="E72" s="322">
        <f t="shared" si="2"/>
        <v>61</v>
      </c>
      <c r="F72" s="298" t="s">
        <v>983</v>
      </c>
      <c r="G72" s="314">
        <v>520000</v>
      </c>
      <c r="H72" s="298"/>
      <c r="I72" s="298">
        <f t="shared" si="3"/>
        <v>5850000</v>
      </c>
      <c r="J72" s="323">
        <f t="shared" si="4"/>
        <v>5850000</v>
      </c>
      <c r="K72" s="387"/>
      <c r="L72" s="392">
        <v>440000</v>
      </c>
      <c r="M72" s="387"/>
      <c r="N72" s="387"/>
    </row>
    <row r="73" spans="1:14" ht="17" thickBot="1">
      <c r="A73" s="324"/>
      <c r="B73" s="325" t="s">
        <v>1029</v>
      </c>
      <c r="C73" s="325">
        <v>10.35</v>
      </c>
      <c r="D73" s="322">
        <v>39</v>
      </c>
      <c r="E73" s="322">
        <f t="shared" si="2"/>
        <v>61</v>
      </c>
      <c r="F73" s="298" t="s">
        <v>983</v>
      </c>
      <c r="G73" s="314">
        <v>520000</v>
      </c>
      <c r="H73" s="326"/>
      <c r="I73" s="326">
        <f t="shared" si="3"/>
        <v>5382000</v>
      </c>
      <c r="J73" s="327">
        <f t="shared" si="4"/>
        <v>5382000</v>
      </c>
      <c r="K73" s="387"/>
      <c r="L73" s="392">
        <v>440000</v>
      </c>
      <c r="M73" s="387"/>
      <c r="N73" s="387"/>
    </row>
    <row r="74" spans="1:14" ht="18" thickTop="1" thickBot="1">
      <c r="A74" s="328"/>
      <c r="B74" s="329" t="s">
        <v>1030</v>
      </c>
      <c r="C74" s="330">
        <v>4189.09</v>
      </c>
      <c r="D74" s="331"/>
      <c r="E74" s="317"/>
      <c r="F74" s="318"/>
      <c r="G74" s="332"/>
      <c r="H74" s="333"/>
      <c r="I74" s="305" t="s">
        <v>1031</v>
      </c>
      <c r="J74" s="334">
        <f>SUM(J50:J73)</f>
        <v>7808747400</v>
      </c>
      <c r="K74"/>
      <c r="L74" s="332"/>
      <c r="M74"/>
      <c r="N74"/>
    </row>
    <row r="75" spans="1:14" ht="18" thickTop="1" thickBot="1">
      <c r="A75" s="335" t="s">
        <v>1032</v>
      </c>
      <c r="B75" s="336"/>
      <c r="C75" s="336">
        <v>1301.56</v>
      </c>
      <c r="D75" s="337">
        <v>27</v>
      </c>
      <c r="E75" s="322">
        <f t="shared" ref="E75:E78" si="5">100-D75</f>
        <v>73</v>
      </c>
      <c r="F75" s="298"/>
      <c r="G75" s="338">
        <v>2500000</v>
      </c>
      <c r="H75" s="339"/>
      <c r="I75" s="339">
        <f>+G75*C75</f>
        <v>3253900000</v>
      </c>
      <c r="J75" s="340">
        <f t="shared" ref="J75:J80" si="6">+I75</f>
        <v>3253900000</v>
      </c>
      <c r="K75" s="387"/>
      <c r="L75" s="394">
        <v>2180000</v>
      </c>
      <c r="M75" s="387"/>
      <c r="N75" s="387"/>
    </row>
    <row r="76" spans="1:14" ht="18" thickTop="1" thickBot="1">
      <c r="A76" s="341" t="s">
        <v>1033</v>
      </c>
      <c r="B76" s="342"/>
      <c r="C76" s="342">
        <v>390.36</v>
      </c>
      <c r="D76" s="343">
        <v>37</v>
      </c>
      <c r="E76" s="344">
        <f t="shared" si="5"/>
        <v>63</v>
      </c>
      <c r="F76" s="298"/>
      <c r="G76" s="345">
        <v>2450000</v>
      </c>
      <c r="H76" s="346"/>
      <c r="I76" s="346">
        <f>+G76*C76</f>
        <v>956382000</v>
      </c>
      <c r="J76" s="347">
        <f t="shared" si="6"/>
        <v>956382000</v>
      </c>
      <c r="K76" s="387"/>
      <c r="L76" s="395">
        <v>1980000</v>
      </c>
      <c r="M76" s="387"/>
      <c r="N76" s="387"/>
    </row>
    <row r="77" spans="1:14" ht="18" thickTop="1" thickBot="1">
      <c r="A77" s="324" t="s">
        <v>1034</v>
      </c>
      <c r="B77" s="325"/>
      <c r="C77" s="325">
        <v>296</v>
      </c>
      <c r="D77" s="348">
        <v>36</v>
      </c>
      <c r="E77" s="344">
        <f t="shared" si="5"/>
        <v>64</v>
      </c>
      <c r="F77" s="298"/>
      <c r="G77" s="349">
        <v>2500000</v>
      </c>
      <c r="H77" s="326"/>
      <c r="I77" s="326">
        <f>+G77*C77</f>
        <v>740000000</v>
      </c>
      <c r="J77" s="350">
        <f t="shared" si="6"/>
        <v>740000000</v>
      </c>
      <c r="K77" s="387"/>
      <c r="L77" s="396">
        <v>1990000</v>
      </c>
      <c r="M77" s="387"/>
      <c r="N77" s="387"/>
    </row>
    <row r="78" spans="1:14" ht="18" thickTop="1" thickBot="1">
      <c r="A78" s="324" t="s">
        <v>1035</v>
      </c>
      <c r="B78" s="325"/>
      <c r="C78" s="325">
        <v>492.6</v>
      </c>
      <c r="D78" s="348">
        <v>53</v>
      </c>
      <c r="E78" s="344">
        <f t="shared" si="5"/>
        <v>47</v>
      </c>
      <c r="F78" s="298"/>
      <c r="G78" s="349">
        <v>3500000</v>
      </c>
      <c r="H78" s="326"/>
      <c r="I78" s="326">
        <f>+G78*C78</f>
        <v>1724100000</v>
      </c>
      <c r="J78" s="350">
        <f t="shared" si="6"/>
        <v>1724100000</v>
      </c>
      <c r="K78" s="387"/>
      <c r="L78" s="396">
        <v>2880000</v>
      </c>
      <c r="M78" s="387"/>
      <c r="N78" s="387"/>
    </row>
    <row r="79" spans="1:14" ht="18" thickTop="1" thickBot="1">
      <c r="A79" s="324" t="s">
        <v>800</v>
      </c>
      <c r="B79" s="325" t="s">
        <v>800</v>
      </c>
      <c r="C79" s="325" t="s">
        <v>800</v>
      </c>
      <c r="D79" s="348" t="s">
        <v>800</v>
      </c>
      <c r="E79" s="344" t="s">
        <v>800</v>
      </c>
      <c r="F79" s="298"/>
      <c r="G79" s="349" t="s">
        <v>800</v>
      </c>
      <c r="H79" s="326"/>
      <c r="I79" s="326" t="s">
        <v>800</v>
      </c>
      <c r="J79" s="350">
        <v>0</v>
      </c>
      <c r="K79" s="387"/>
      <c r="L79" s="396">
        <v>1860000</v>
      </c>
      <c r="M79" s="387"/>
      <c r="N79" s="387"/>
    </row>
    <row r="80" spans="1:14" ht="18" thickTop="1" thickBot="1">
      <c r="A80" s="351" t="s">
        <v>1036</v>
      </c>
      <c r="B80" s="297"/>
      <c r="C80" s="297"/>
      <c r="D80" s="352"/>
      <c r="E80" s="352"/>
      <c r="F80" s="299"/>
      <c r="G80" s="353"/>
      <c r="H80" s="299"/>
      <c r="I80" s="354">
        <v>12186372620</v>
      </c>
      <c r="J80" s="355">
        <f t="shared" si="6"/>
        <v>12186372620</v>
      </c>
      <c r="K80" s="387"/>
      <c r="L80" s="397">
        <v>10863535300</v>
      </c>
      <c r="M80" s="387"/>
      <c r="N80" s="387"/>
    </row>
    <row r="81" spans="1:14" ht="17" thickTop="1" thickBot="1">
      <c r="A81" s="356"/>
      <c r="B81" s="357"/>
      <c r="C81" s="357"/>
      <c r="D81" s="358"/>
      <c r="E81" s="358"/>
      <c r="F81" s="359"/>
      <c r="G81" s="359"/>
      <c r="H81" s="359"/>
      <c r="I81" s="360" t="s">
        <v>1037</v>
      </c>
      <c r="J81" s="361">
        <f>+J80+J79+J78+J77+J76+J75+J74+J49+J31</f>
        <v>32213721020</v>
      </c>
      <c r="K81" s="387"/>
      <c r="L81" s="359"/>
      <c r="M81" s="387"/>
      <c r="N81" s="387"/>
    </row>
    <row r="82" spans="1:14" ht="20" thickTop="1" thickBot="1">
      <c r="A82" s="362"/>
      <c r="B82" s="363"/>
      <c r="C82" s="364"/>
      <c r="D82" s="365"/>
      <c r="E82" s="365"/>
      <c r="F82" s="398" t="s">
        <v>1038</v>
      </c>
      <c r="G82" s="399"/>
      <c r="H82" s="399"/>
      <c r="I82" s="399"/>
      <c r="J82" s="400"/>
      <c r="K82" s="387"/>
      <c r="L82" s="399"/>
      <c r="M82" s="387"/>
      <c r="N82" s="387"/>
    </row>
    <row r="83" spans="1:14" ht="16" thickTop="1">
      <c r="A83"/>
      <c r="B83"/>
      <c r="C83" s="401"/>
      <c r="D83"/>
      <c r="E83"/>
      <c r="F83" s="402"/>
      <c r="G83" s="403"/>
      <c r="H83" s="403"/>
      <c r="I83" s="403"/>
      <c r="J83" s="403"/>
      <c r="K83"/>
      <c r="L83" s="403"/>
      <c r="M83"/>
      <c r="N83"/>
    </row>
    <row r="84" spans="1:14" ht="16">
      <c r="A84" s="404" t="s">
        <v>1056</v>
      </c>
      <c r="B84"/>
      <c r="C84" s="401"/>
      <c r="D84"/>
      <c r="E84"/>
      <c r="F84" s="402"/>
      <c r="G84" s="403"/>
      <c r="H84" s="403"/>
      <c r="I84" s="403"/>
      <c r="J84" s="403"/>
      <c r="K84"/>
      <c r="L84" s="403"/>
      <c r="M84"/>
      <c r="N84"/>
    </row>
    <row r="85" spans="1:14" ht="15">
      <c r="A85"/>
      <c r="B85"/>
      <c r="C85" s="401"/>
      <c r="D85"/>
      <c r="E85"/>
      <c r="F85" s="402"/>
      <c r="G85" s="405"/>
      <c r="H85" s="406"/>
      <c r="I85" s="405"/>
      <c r="J85" s="403"/>
      <c r="K85"/>
      <c r="L85" s="405"/>
      <c r="M85"/>
      <c r="N85"/>
    </row>
    <row r="86" spans="1:14" ht="15">
      <c r="A86" s="3" t="s">
        <v>1057</v>
      </c>
      <c r="B86"/>
      <c r="C86" s="401"/>
      <c r="D86"/>
      <c r="E86"/>
      <c r="F86" s="402"/>
      <c r="G86" s="405"/>
      <c r="H86" s="406"/>
      <c r="I86" s="405"/>
      <c r="J86" s="403"/>
      <c r="K86"/>
      <c r="L86" s="405"/>
      <c r="M86"/>
      <c r="N86"/>
    </row>
    <row r="87" spans="1:14" ht="15">
      <c r="A87"/>
      <c r="B87"/>
      <c r="C87" s="401"/>
      <c r="D87"/>
      <c r="E87"/>
      <c r="F87" s="402"/>
      <c r="G87" s="405"/>
      <c r="H87" s="405"/>
      <c r="I87" s="405"/>
      <c r="J87" s="403"/>
      <c r="K87"/>
      <c r="L87" s="405"/>
      <c r="M87"/>
      <c r="N87"/>
    </row>
  </sheetData>
  <mergeCells count="4">
    <mergeCell ref="A1:E1"/>
    <mergeCell ref="A2:E2"/>
    <mergeCell ref="A3:E3"/>
    <mergeCell ref="A25:E25"/>
  </mergeCells>
  <pageMargins left="0.70866141732283472" right="0.70866141732283472" top="0.74803149606299213" bottom="0.74803149606299213" header="0.31496062992125984" footer="0.31496062992125984"/>
  <pageSetup scale="65" orientation="landscape" r:id="rId1"/>
  <ignoredErrors>
    <ignoredError sqref="D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7"/>
  <sheetViews>
    <sheetView showGridLines="0" view="pageBreakPreview" zoomScale="130" zoomScaleNormal="100" zoomScaleSheetLayoutView="130" workbookViewId="0">
      <selection activeCell="C5" sqref="C5"/>
    </sheetView>
  </sheetViews>
  <sheetFormatPr baseColWidth="10" defaultRowHeight="15"/>
  <cols>
    <col min="2" max="2" width="36.33203125" customWidth="1"/>
    <col min="3" max="3" width="16.33203125" bestFit="1" customWidth="1"/>
    <col min="4" max="4" width="26.5" customWidth="1"/>
    <col min="5" max="14" width="36.33203125" bestFit="1" customWidth="1"/>
    <col min="15" max="15" width="12.5" bestFit="1" customWidth="1"/>
  </cols>
  <sheetData>
    <row r="2" spans="2:4">
      <c r="B2" t="s">
        <v>746</v>
      </c>
    </row>
    <row r="3" spans="2:4">
      <c r="B3" s="200" t="s">
        <v>772</v>
      </c>
      <c r="C3" s="201"/>
    </row>
    <row r="4" spans="2:4">
      <c r="B4" s="203" t="s">
        <v>769</v>
      </c>
      <c r="C4" s="204" t="s">
        <v>771</v>
      </c>
    </row>
    <row r="5" spans="2:4">
      <c r="B5" s="198" t="s">
        <v>643</v>
      </c>
      <c r="C5" s="207">
        <v>3160067400</v>
      </c>
    </row>
    <row r="6" spans="2:4">
      <c r="B6" s="199" t="s">
        <v>699</v>
      </c>
      <c r="C6" s="208">
        <v>624071700</v>
      </c>
    </row>
    <row r="7" spans="2:4">
      <c r="B7" s="199" t="s">
        <v>698</v>
      </c>
      <c r="C7" s="208">
        <v>2474420000</v>
      </c>
    </row>
    <row r="8" spans="2:4">
      <c r="B8" s="199" t="s">
        <v>700</v>
      </c>
      <c r="C8" s="208">
        <v>674050000</v>
      </c>
    </row>
    <row r="9" spans="2:4">
      <c r="B9" s="199" t="s">
        <v>697</v>
      </c>
      <c r="C9" s="202">
        <v>134084600</v>
      </c>
      <c r="D9" t="s">
        <v>773</v>
      </c>
    </row>
    <row r="10" spans="2:4">
      <c r="B10" s="199" t="s">
        <v>13</v>
      </c>
      <c r="C10" s="202">
        <v>387296684.94000202</v>
      </c>
    </row>
    <row r="11" spans="2:4">
      <c r="B11" s="199" t="s">
        <v>663</v>
      </c>
      <c r="C11" s="202">
        <v>1862412716.0400031</v>
      </c>
    </row>
    <row r="12" spans="2:4">
      <c r="B12" s="199" t="s">
        <v>670</v>
      </c>
      <c r="C12" s="202">
        <v>114907545.25000003</v>
      </c>
    </row>
    <row r="13" spans="2:4">
      <c r="B13" s="199" t="s">
        <v>681</v>
      </c>
      <c r="C13" s="202">
        <v>2890468475.5799961</v>
      </c>
    </row>
    <row r="14" spans="2:4">
      <c r="B14" s="199" t="s">
        <v>672</v>
      </c>
      <c r="C14" s="202">
        <v>170279180.88</v>
      </c>
    </row>
    <row r="15" spans="2:4">
      <c r="B15" s="199" t="s">
        <v>671</v>
      </c>
      <c r="C15" s="202">
        <v>987864197.06999099</v>
      </c>
    </row>
    <row r="16" spans="2:4">
      <c r="B16" s="199" t="s">
        <v>674</v>
      </c>
      <c r="C16" s="202">
        <v>1155496537.8699954</v>
      </c>
    </row>
    <row r="17" spans="2:3">
      <c r="B17" s="205" t="s">
        <v>701</v>
      </c>
      <c r="C17" s="206">
        <v>14635419037.629986</v>
      </c>
    </row>
  </sheetData>
  <pageMargins left="0.7" right="0.7" top="0.75" bottom="0.75" header="0.3" footer="0.3"/>
  <pageSetup scale="93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3"/>
  <sheetViews>
    <sheetView showGridLines="0" topLeftCell="A32" zoomScaleNormal="100" zoomScaleSheetLayoutView="100" workbookViewId="0">
      <selection activeCell="K46" sqref="K46"/>
    </sheetView>
  </sheetViews>
  <sheetFormatPr baseColWidth="10" defaultColWidth="11.5" defaultRowHeight="14"/>
  <cols>
    <col min="1" max="1" width="4.6640625" style="282" customWidth="1"/>
    <col min="2" max="2" width="12.6640625" style="282" customWidth="1"/>
    <col min="3" max="3" width="15.5" style="282" bestFit="1" customWidth="1"/>
    <col min="4" max="4" width="27.5" style="285" customWidth="1"/>
    <col min="5" max="5" width="10.6640625" style="285" customWidth="1"/>
    <col min="6" max="6" width="13.6640625" style="285" customWidth="1"/>
    <col min="7" max="7" width="26.83203125" style="285" customWidth="1"/>
    <col min="8" max="8" width="19.1640625" style="285" customWidth="1"/>
    <col min="9" max="9" width="27.6640625" style="285" customWidth="1"/>
    <col min="10" max="10" width="17.5" style="285" customWidth="1"/>
    <col min="11" max="11" width="24.5" style="285" customWidth="1"/>
    <col min="12" max="12" width="21.1640625" style="285" customWidth="1"/>
    <col min="13" max="13" width="17.6640625" style="282" customWidth="1"/>
    <col min="14" max="14" width="19.33203125" style="282" customWidth="1"/>
    <col min="15" max="15" width="16" style="282" customWidth="1"/>
    <col min="16" max="16384" width="11.5" style="282"/>
  </cols>
  <sheetData>
    <row r="1" spans="1:15">
      <c r="A1" s="524" t="s">
        <v>840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378"/>
      <c r="N1" s="378"/>
      <c r="O1" s="378"/>
    </row>
    <row r="2" spans="1:15">
      <c r="A2" s="524" t="s">
        <v>841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378"/>
      <c r="N2" s="378"/>
      <c r="O2" s="378"/>
    </row>
    <row r="3" spans="1:15">
      <c r="A3" s="524">
        <v>2024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378"/>
      <c r="N3" s="378"/>
      <c r="O3" s="378"/>
    </row>
    <row r="4" spans="1:15" ht="63" customHeight="1">
      <c r="A4" s="437" t="s">
        <v>962</v>
      </c>
      <c r="B4" s="437" t="s">
        <v>277</v>
      </c>
      <c r="C4" s="437" t="s">
        <v>265</v>
      </c>
      <c r="D4" s="437" t="s">
        <v>263</v>
      </c>
      <c r="E4" s="437" t="s">
        <v>266</v>
      </c>
      <c r="F4" s="437" t="s">
        <v>843</v>
      </c>
      <c r="G4" s="437" t="s">
        <v>844</v>
      </c>
      <c r="H4" s="438" t="s">
        <v>845</v>
      </c>
      <c r="I4" s="438" t="s">
        <v>846</v>
      </c>
      <c r="J4" s="438" t="s">
        <v>848</v>
      </c>
      <c r="K4" s="438" t="s">
        <v>847</v>
      </c>
      <c r="L4" s="438" t="s">
        <v>963</v>
      </c>
      <c r="M4" s="438" t="s">
        <v>1113</v>
      </c>
      <c r="N4" s="438" t="s">
        <v>1102</v>
      </c>
      <c r="O4" s="438" t="s">
        <v>971</v>
      </c>
    </row>
    <row r="5" spans="1:15" s="283" customFormat="1" ht="22" customHeight="1">
      <c r="A5" s="371">
        <v>1</v>
      </c>
      <c r="B5" s="371" t="s">
        <v>849</v>
      </c>
      <c r="C5" s="371" t="s">
        <v>5</v>
      </c>
      <c r="D5" s="371" t="s">
        <v>850</v>
      </c>
      <c r="E5" s="371">
        <v>2017</v>
      </c>
      <c r="F5" s="371" t="s">
        <v>852</v>
      </c>
      <c r="G5" s="371" t="s">
        <v>853</v>
      </c>
      <c r="H5" s="373" t="s">
        <v>858</v>
      </c>
      <c r="I5" s="373" t="s">
        <v>859</v>
      </c>
      <c r="J5" s="371" t="s">
        <v>856</v>
      </c>
      <c r="K5" s="371" t="s">
        <v>855</v>
      </c>
      <c r="L5" s="439">
        <v>45699</v>
      </c>
      <c r="M5" s="440">
        <v>1208800</v>
      </c>
      <c r="N5" s="440">
        <f>M5*25%</f>
        <v>302200</v>
      </c>
      <c r="O5" s="440">
        <f>M5+N5</f>
        <v>1511000</v>
      </c>
    </row>
    <row r="6" spans="1:15" s="283" customFormat="1" ht="22" customHeight="1">
      <c r="A6" s="373">
        <v>2</v>
      </c>
      <c r="B6" s="373" t="s">
        <v>857</v>
      </c>
      <c r="C6" s="373" t="s">
        <v>5</v>
      </c>
      <c r="D6" s="373" t="s">
        <v>850</v>
      </c>
      <c r="E6" s="373">
        <v>2017</v>
      </c>
      <c r="F6" s="373" t="s">
        <v>852</v>
      </c>
      <c r="G6" s="373" t="s">
        <v>853</v>
      </c>
      <c r="H6" s="371" t="s">
        <v>864</v>
      </c>
      <c r="I6" s="371" t="s">
        <v>864</v>
      </c>
      <c r="J6" s="373" t="s">
        <v>856</v>
      </c>
      <c r="K6" s="373" t="s">
        <v>859</v>
      </c>
      <c r="L6" s="439">
        <v>45699</v>
      </c>
      <c r="M6" s="440">
        <v>1208800</v>
      </c>
      <c r="N6" s="440">
        <f>M6*25%</f>
        <v>302200</v>
      </c>
      <c r="O6" s="440">
        <f>M6+N6</f>
        <v>1511000</v>
      </c>
    </row>
    <row r="7" spans="1:15" s="283" customFormat="1" ht="22" customHeight="1">
      <c r="A7" s="371">
        <v>3</v>
      </c>
      <c r="B7" s="371" t="s">
        <v>860</v>
      </c>
      <c r="C7" s="371" t="s">
        <v>5</v>
      </c>
      <c r="D7" s="371" t="s">
        <v>861</v>
      </c>
      <c r="E7" s="371">
        <v>2017</v>
      </c>
      <c r="F7" s="371" t="s">
        <v>862</v>
      </c>
      <c r="G7" s="371" t="s">
        <v>863</v>
      </c>
      <c r="H7" s="373" t="s">
        <v>864</v>
      </c>
      <c r="I7" s="373" t="s">
        <v>864</v>
      </c>
      <c r="J7" s="371" t="s">
        <v>866</v>
      </c>
      <c r="K7" s="371" t="s">
        <v>865</v>
      </c>
      <c r="L7" s="439">
        <v>45598</v>
      </c>
      <c r="M7" s="440">
        <v>1208800</v>
      </c>
      <c r="N7" s="440">
        <v>0</v>
      </c>
      <c r="O7" s="440">
        <f t="shared" ref="O7:O8" si="0">M7+N7</f>
        <v>1208800</v>
      </c>
    </row>
    <row r="8" spans="1:15" s="283" customFormat="1" ht="22" customHeight="1">
      <c r="A8" s="373">
        <v>4</v>
      </c>
      <c r="B8" s="373" t="s">
        <v>867</v>
      </c>
      <c r="C8" s="373" t="s">
        <v>5</v>
      </c>
      <c r="D8" s="373" t="s">
        <v>861</v>
      </c>
      <c r="E8" s="373">
        <v>2017</v>
      </c>
      <c r="F8" s="373" t="s">
        <v>862</v>
      </c>
      <c r="G8" s="373" t="s">
        <v>863</v>
      </c>
      <c r="H8" s="371" t="s">
        <v>873</v>
      </c>
      <c r="I8" s="371" t="s">
        <v>874</v>
      </c>
      <c r="J8" s="373" t="s">
        <v>866</v>
      </c>
      <c r="K8" s="373" t="s">
        <v>868</v>
      </c>
      <c r="L8" s="439">
        <v>45598</v>
      </c>
      <c r="M8" s="440">
        <v>1208800</v>
      </c>
      <c r="N8" s="440">
        <v>0</v>
      </c>
      <c r="O8" s="440">
        <f t="shared" si="0"/>
        <v>1208800</v>
      </c>
    </row>
    <row r="9" spans="1:15" s="283" customFormat="1" ht="22" customHeight="1">
      <c r="A9" s="371">
        <v>5</v>
      </c>
      <c r="B9" s="371" t="s">
        <v>869</v>
      </c>
      <c r="C9" s="371" t="s">
        <v>5</v>
      </c>
      <c r="D9" s="371" t="s">
        <v>870</v>
      </c>
      <c r="E9" s="371">
        <v>2018</v>
      </c>
      <c r="F9" s="371" t="s">
        <v>862</v>
      </c>
      <c r="G9" s="371" t="s">
        <v>872</v>
      </c>
      <c r="H9" s="373" t="s">
        <v>878</v>
      </c>
      <c r="I9" s="373" t="s">
        <v>875</v>
      </c>
      <c r="J9" s="371" t="s">
        <v>876</v>
      </c>
      <c r="K9" s="371" t="s">
        <v>875</v>
      </c>
      <c r="L9" s="439">
        <v>45638</v>
      </c>
      <c r="M9" s="440">
        <v>1032300</v>
      </c>
      <c r="N9" s="440">
        <v>0</v>
      </c>
      <c r="O9" s="440">
        <f t="shared" ref="O9" si="1">M9+N9</f>
        <v>1032300</v>
      </c>
    </row>
    <row r="10" spans="1:15" s="283" customFormat="1" ht="22" customHeight="1">
      <c r="A10" s="373">
        <v>6</v>
      </c>
      <c r="B10" s="373" t="s">
        <v>877</v>
      </c>
      <c r="C10" s="373" t="s">
        <v>5</v>
      </c>
      <c r="D10" s="373" t="s">
        <v>870</v>
      </c>
      <c r="E10" s="373">
        <v>2018</v>
      </c>
      <c r="F10" s="373" t="s">
        <v>862</v>
      </c>
      <c r="G10" s="373" t="s">
        <v>872</v>
      </c>
      <c r="H10" s="371" t="s">
        <v>880</v>
      </c>
      <c r="I10" s="371" t="s">
        <v>881</v>
      </c>
      <c r="J10" s="373" t="s">
        <v>876</v>
      </c>
      <c r="K10" s="373" t="s">
        <v>875</v>
      </c>
      <c r="L10" s="439">
        <v>45638</v>
      </c>
      <c r="M10" s="440">
        <v>1032300</v>
      </c>
      <c r="N10" s="440">
        <v>0</v>
      </c>
      <c r="O10" s="440">
        <f t="shared" ref="O10:O11" si="2">M10+N10</f>
        <v>1032300</v>
      </c>
    </row>
    <row r="11" spans="1:15" s="283" customFormat="1" ht="22" customHeight="1">
      <c r="A11" s="371">
        <v>7</v>
      </c>
      <c r="B11" s="371" t="s">
        <v>879</v>
      </c>
      <c r="C11" s="371" t="s">
        <v>5</v>
      </c>
      <c r="D11" s="371" t="s">
        <v>870</v>
      </c>
      <c r="E11" s="371">
        <v>2018</v>
      </c>
      <c r="F11" s="371" t="s">
        <v>862</v>
      </c>
      <c r="G11" s="371" t="s">
        <v>872</v>
      </c>
      <c r="H11" s="373" t="s">
        <v>883</v>
      </c>
      <c r="I11" s="373" t="s">
        <v>884</v>
      </c>
      <c r="J11" s="371" t="s">
        <v>876</v>
      </c>
      <c r="K11" s="371" t="s">
        <v>881</v>
      </c>
      <c r="L11" s="439">
        <v>45638</v>
      </c>
      <c r="M11" s="440">
        <v>1032300</v>
      </c>
      <c r="N11" s="440">
        <v>0</v>
      </c>
      <c r="O11" s="440">
        <f t="shared" si="2"/>
        <v>1032300</v>
      </c>
    </row>
    <row r="12" spans="1:15" s="283" customFormat="1" ht="22" customHeight="1">
      <c r="A12" s="373">
        <v>8</v>
      </c>
      <c r="B12" s="373" t="s">
        <v>882</v>
      </c>
      <c r="C12" s="373" t="s">
        <v>5</v>
      </c>
      <c r="D12" s="373" t="s">
        <v>870</v>
      </c>
      <c r="E12" s="373">
        <v>2018</v>
      </c>
      <c r="F12" s="373" t="s">
        <v>862</v>
      </c>
      <c r="G12" s="373" t="s">
        <v>872</v>
      </c>
      <c r="H12" s="371" t="s">
        <v>886</v>
      </c>
      <c r="I12" s="371" t="s">
        <v>887</v>
      </c>
      <c r="J12" s="373" t="s">
        <v>876</v>
      </c>
      <c r="K12" s="373" t="s">
        <v>884</v>
      </c>
      <c r="L12" s="439">
        <v>45638</v>
      </c>
      <c r="M12" s="440">
        <v>1032300</v>
      </c>
      <c r="N12" s="440">
        <v>0</v>
      </c>
      <c r="O12" s="440">
        <f>M12+N12</f>
        <v>1032300</v>
      </c>
    </row>
    <row r="13" spans="1:15" s="283" customFormat="1" ht="22" customHeight="1">
      <c r="A13" s="371">
        <v>9</v>
      </c>
      <c r="B13" s="371" t="s">
        <v>885</v>
      </c>
      <c r="C13" s="371" t="s">
        <v>5</v>
      </c>
      <c r="D13" s="371" t="s">
        <v>870</v>
      </c>
      <c r="E13" s="371">
        <v>2018</v>
      </c>
      <c r="F13" s="371" t="s">
        <v>862</v>
      </c>
      <c r="G13" s="371" t="s">
        <v>872</v>
      </c>
      <c r="H13" s="373" t="s">
        <v>894</v>
      </c>
      <c r="I13" s="373" t="s">
        <v>895</v>
      </c>
      <c r="J13" s="371" t="s">
        <v>876</v>
      </c>
      <c r="K13" s="371" t="s">
        <v>887</v>
      </c>
      <c r="L13" s="439">
        <v>45638</v>
      </c>
      <c r="M13" s="440">
        <v>1032300</v>
      </c>
      <c r="N13" s="440">
        <v>0</v>
      </c>
      <c r="O13" s="440">
        <f>M13+N13</f>
        <v>1032300</v>
      </c>
    </row>
    <row r="14" spans="1:15" s="283" customFormat="1" ht="22" customHeight="1">
      <c r="A14" s="373">
        <v>10</v>
      </c>
      <c r="B14" s="373" t="s">
        <v>888</v>
      </c>
      <c r="C14" s="373" t="s">
        <v>889</v>
      </c>
      <c r="D14" s="373" t="s">
        <v>890</v>
      </c>
      <c r="E14" s="373">
        <v>2015</v>
      </c>
      <c r="F14" s="373" t="s">
        <v>892</v>
      </c>
      <c r="G14" s="373" t="s">
        <v>893</v>
      </c>
      <c r="H14" s="371" t="s">
        <v>899</v>
      </c>
      <c r="I14" s="371" t="s">
        <v>900</v>
      </c>
      <c r="J14" s="373" t="s">
        <v>1044</v>
      </c>
      <c r="K14" s="373" t="s">
        <v>895</v>
      </c>
      <c r="L14" s="439">
        <v>45693</v>
      </c>
      <c r="M14" s="440">
        <v>1032300</v>
      </c>
      <c r="N14" s="440">
        <f t="shared" ref="N14:N23" si="3">M14*25%</f>
        <v>258075</v>
      </c>
      <c r="O14" s="440">
        <f>M14+N14</f>
        <v>1290375</v>
      </c>
    </row>
    <row r="15" spans="1:15" s="283" customFormat="1" ht="22" customHeight="1">
      <c r="A15" s="371">
        <v>11</v>
      </c>
      <c r="B15" s="371" t="s">
        <v>896</v>
      </c>
      <c r="C15" s="371" t="s">
        <v>889</v>
      </c>
      <c r="D15" s="371" t="s">
        <v>897</v>
      </c>
      <c r="E15" s="371">
        <v>2015</v>
      </c>
      <c r="F15" s="371" t="s">
        <v>862</v>
      </c>
      <c r="G15" s="371" t="s">
        <v>898</v>
      </c>
      <c r="H15" s="373" t="s">
        <v>903</v>
      </c>
      <c r="I15" s="373" t="s">
        <v>904</v>
      </c>
      <c r="J15" s="371" t="s">
        <v>901</v>
      </c>
      <c r="K15" s="371" t="s">
        <v>900</v>
      </c>
      <c r="L15" s="439">
        <v>45693</v>
      </c>
      <c r="M15" s="440">
        <v>1032300</v>
      </c>
      <c r="N15" s="440">
        <f t="shared" si="3"/>
        <v>258075</v>
      </c>
      <c r="O15" s="440">
        <f t="shared" ref="O15:O23" si="4">M15+N15</f>
        <v>1290375</v>
      </c>
    </row>
    <row r="16" spans="1:15" s="283" customFormat="1" ht="22" customHeight="1">
      <c r="A16" s="373">
        <v>12</v>
      </c>
      <c r="B16" s="373" t="s">
        <v>902</v>
      </c>
      <c r="C16" s="373" t="s">
        <v>889</v>
      </c>
      <c r="D16" s="373" t="s">
        <v>897</v>
      </c>
      <c r="E16" s="373">
        <v>2015</v>
      </c>
      <c r="F16" s="373" t="s">
        <v>862</v>
      </c>
      <c r="G16" s="373" t="s">
        <v>898</v>
      </c>
      <c r="H16" s="371" t="s">
        <v>906</v>
      </c>
      <c r="I16" s="371" t="s">
        <v>907</v>
      </c>
      <c r="J16" s="373" t="s">
        <v>901</v>
      </c>
      <c r="K16" s="373" t="s">
        <v>904</v>
      </c>
      <c r="L16" s="439">
        <v>45693</v>
      </c>
      <c r="M16" s="440">
        <v>1032300</v>
      </c>
      <c r="N16" s="440">
        <f t="shared" si="3"/>
        <v>258075</v>
      </c>
      <c r="O16" s="440">
        <f t="shared" si="4"/>
        <v>1290375</v>
      </c>
    </row>
    <row r="17" spans="1:16" s="283" customFormat="1" ht="22" customHeight="1">
      <c r="A17" s="371">
        <v>13</v>
      </c>
      <c r="B17" s="371" t="s">
        <v>905</v>
      </c>
      <c r="C17" s="371" t="s">
        <v>889</v>
      </c>
      <c r="D17" s="371" t="s">
        <v>897</v>
      </c>
      <c r="E17" s="371">
        <v>2015</v>
      </c>
      <c r="F17" s="371" t="s">
        <v>862</v>
      </c>
      <c r="G17" s="371" t="s">
        <v>898</v>
      </c>
      <c r="H17" s="373" t="s">
        <v>909</v>
      </c>
      <c r="I17" s="373" t="s">
        <v>910</v>
      </c>
      <c r="J17" s="371" t="s">
        <v>901</v>
      </c>
      <c r="K17" s="371" t="s">
        <v>907</v>
      </c>
      <c r="L17" s="439">
        <v>45693</v>
      </c>
      <c r="M17" s="440">
        <v>1032300</v>
      </c>
      <c r="N17" s="440">
        <f t="shared" si="3"/>
        <v>258075</v>
      </c>
      <c r="O17" s="440">
        <f t="shared" si="4"/>
        <v>1290375</v>
      </c>
    </row>
    <row r="18" spans="1:16" s="283" customFormat="1" ht="22" customHeight="1">
      <c r="A18" s="373">
        <v>14</v>
      </c>
      <c r="B18" s="373" t="s">
        <v>908</v>
      </c>
      <c r="C18" s="373" t="s">
        <v>889</v>
      </c>
      <c r="D18" s="373" t="s">
        <v>897</v>
      </c>
      <c r="E18" s="373">
        <v>2015</v>
      </c>
      <c r="F18" s="373" t="s">
        <v>862</v>
      </c>
      <c r="G18" s="373" t="s">
        <v>898</v>
      </c>
      <c r="H18" s="371" t="s">
        <v>912</v>
      </c>
      <c r="I18" s="371" t="s">
        <v>913</v>
      </c>
      <c r="J18" s="373" t="s">
        <v>901</v>
      </c>
      <c r="K18" s="373" t="s">
        <v>910</v>
      </c>
      <c r="L18" s="439">
        <v>45693</v>
      </c>
      <c r="M18" s="440">
        <v>1032300</v>
      </c>
      <c r="N18" s="440">
        <f t="shared" si="3"/>
        <v>258075</v>
      </c>
      <c r="O18" s="440">
        <f t="shared" si="4"/>
        <v>1290375</v>
      </c>
    </row>
    <row r="19" spans="1:16" s="283" customFormat="1" ht="22" customHeight="1">
      <c r="A19" s="371">
        <v>15</v>
      </c>
      <c r="B19" s="371" t="s">
        <v>911</v>
      </c>
      <c r="C19" s="371" t="s">
        <v>889</v>
      </c>
      <c r="D19" s="371" t="s">
        <v>897</v>
      </c>
      <c r="E19" s="371">
        <v>2015</v>
      </c>
      <c r="F19" s="371" t="s">
        <v>862</v>
      </c>
      <c r="G19" s="371" t="s">
        <v>898</v>
      </c>
      <c r="H19" s="373" t="s">
        <v>915</v>
      </c>
      <c r="I19" s="373" t="s">
        <v>916</v>
      </c>
      <c r="J19" s="371" t="s">
        <v>901</v>
      </c>
      <c r="K19" s="371" t="s">
        <v>913</v>
      </c>
      <c r="L19" s="439">
        <v>45693</v>
      </c>
      <c r="M19" s="440">
        <v>1032300</v>
      </c>
      <c r="N19" s="440">
        <f t="shared" si="3"/>
        <v>258075</v>
      </c>
      <c r="O19" s="440">
        <f t="shared" si="4"/>
        <v>1290375</v>
      </c>
    </row>
    <row r="20" spans="1:16" s="283" customFormat="1" ht="22" customHeight="1">
      <c r="A20" s="373">
        <v>16</v>
      </c>
      <c r="B20" s="373" t="s">
        <v>914</v>
      </c>
      <c r="C20" s="373" t="s">
        <v>889</v>
      </c>
      <c r="D20" s="373" t="s">
        <v>897</v>
      </c>
      <c r="E20" s="373">
        <v>2015</v>
      </c>
      <c r="F20" s="373" t="s">
        <v>862</v>
      </c>
      <c r="G20" s="373" t="s">
        <v>898</v>
      </c>
      <c r="H20" s="371" t="s">
        <v>918</v>
      </c>
      <c r="I20" s="371" t="s">
        <v>919</v>
      </c>
      <c r="J20" s="373" t="s">
        <v>901</v>
      </c>
      <c r="K20" s="373" t="s">
        <v>916</v>
      </c>
      <c r="L20" s="439">
        <v>45693</v>
      </c>
      <c r="M20" s="440">
        <v>1032300</v>
      </c>
      <c r="N20" s="440">
        <f t="shared" si="3"/>
        <v>258075</v>
      </c>
      <c r="O20" s="440">
        <f t="shared" si="4"/>
        <v>1290375</v>
      </c>
    </row>
    <row r="21" spans="1:16" s="283" customFormat="1" ht="22" customHeight="1">
      <c r="A21" s="371">
        <v>17</v>
      </c>
      <c r="B21" s="371" t="s">
        <v>917</v>
      </c>
      <c r="C21" s="371" t="s">
        <v>889</v>
      </c>
      <c r="D21" s="371" t="s">
        <v>897</v>
      </c>
      <c r="E21" s="371">
        <v>2015</v>
      </c>
      <c r="F21" s="371" t="s">
        <v>862</v>
      </c>
      <c r="G21" s="371" t="s">
        <v>898</v>
      </c>
      <c r="H21" s="373" t="s">
        <v>921</v>
      </c>
      <c r="I21" s="373" t="s">
        <v>922</v>
      </c>
      <c r="J21" s="371" t="s">
        <v>901</v>
      </c>
      <c r="K21" s="371" t="s">
        <v>919</v>
      </c>
      <c r="L21" s="439">
        <v>45693</v>
      </c>
      <c r="M21" s="440">
        <v>1032300</v>
      </c>
      <c r="N21" s="440">
        <f t="shared" si="3"/>
        <v>258075</v>
      </c>
      <c r="O21" s="440">
        <f t="shared" si="4"/>
        <v>1290375</v>
      </c>
    </row>
    <row r="22" spans="1:16" s="283" customFormat="1" ht="22" customHeight="1">
      <c r="A22" s="373">
        <v>18</v>
      </c>
      <c r="B22" s="373" t="s">
        <v>920</v>
      </c>
      <c r="C22" s="373" t="s">
        <v>889</v>
      </c>
      <c r="D22" s="373" t="s">
        <v>897</v>
      </c>
      <c r="E22" s="373">
        <v>2015</v>
      </c>
      <c r="F22" s="373" t="s">
        <v>862</v>
      </c>
      <c r="G22" s="373" t="s">
        <v>898</v>
      </c>
      <c r="H22" s="371" t="s">
        <v>924</v>
      </c>
      <c r="I22" s="371" t="s">
        <v>925</v>
      </c>
      <c r="J22" s="373" t="s">
        <v>901</v>
      </c>
      <c r="K22" s="373" t="s">
        <v>922</v>
      </c>
      <c r="L22" s="439">
        <v>45693</v>
      </c>
      <c r="M22" s="440">
        <v>1032300</v>
      </c>
      <c r="N22" s="440">
        <f t="shared" si="3"/>
        <v>258075</v>
      </c>
      <c r="O22" s="440">
        <f t="shared" si="4"/>
        <v>1290375</v>
      </c>
    </row>
    <row r="23" spans="1:16" s="283" customFormat="1" ht="22" customHeight="1">
      <c r="A23" s="371">
        <v>19</v>
      </c>
      <c r="B23" s="371" t="s">
        <v>923</v>
      </c>
      <c r="C23" s="371" t="s">
        <v>889</v>
      </c>
      <c r="D23" s="371" t="s">
        <v>897</v>
      </c>
      <c r="E23" s="371">
        <v>2015</v>
      </c>
      <c r="F23" s="371" t="s">
        <v>862</v>
      </c>
      <c r="G23" s="371" t="s">
        <v>898</v>
      </c>
      <c r="H23" s="373" t="s">
        <v>928</v>
      </c>
      <c r="I23" s="373" t="s">
        <v>929</v>
      </c>
      <c r="J23" s="371" t="s">
        <v>901</v>
      </c>
      <c r="K23" s="371" t="s">
        <v>925</v>
      </c>
      <c r="L23" s="439">
        <v>45693</v>
      </c>
      <c r="M23" s="440">
        <v>1032300</v>
      </c>
      <c r="N23" s="440">
        <f t="shared" si="3"/>
        <v>258075</v>
      </c>
      <c r="O23" s="440">
        <f t="shared" si="4"/>
        <v>1290375</v>
      </c>
    </row>
    <row r="24" spans="1:16" s="283" customFormat="1" ht="22" customHeight="1">
      <c r="A24" s="373">
        <v>20</v>
      </c>
      <c r="B24" s="373" t="s">
        <v>926</v>
      </c>
      <c r="C24" s="373" t="s">
        <v>5</v>
      </c>
      <c r="D24" s="373" t="s">
        <v>808</v>
      </c>
      <c r="E24" s="373">
        <v>2017</v>
      </c>
      <c r="F24" s="373" t="s">
        <v>862</v>
      </c>
      <c r="G24" s="373" t="s">
        <v>927</v>
      </c>
      <c r="H24" s="373" t="s">
        <v>932</v>
      </c>
      <c r="I24" s="373" t="s">
        <v>933</v>
      </c>
      <c r="J24" s="373" t="s">
        <v>930</v>
      </c>
      <c r="K24" s="373" t="s">
        <v>929</v>
      </c>
      <c r="L24" s="439">
        <v>45646</v>
      </c>
      <c r="M24" s="440">
        <v>1032300</v>
      </c>
      <c r="N24" s="440">
        <v>0</v>
      </c>
      <c r="O24" s="440">
        <f t="shared" ref="O24:O31" si="5">M24+N24</f>
        <v>1032300</v>
      </c>
    </row>
    <row r="25" spans="1:16" s="283" customFormat="1" ht="22" customHeight="1">
      <c r="A25" s="373">
        <v>21</v>
      </c>
      <c r="B25" s="373" t="s">
        <v>931</v>
      </c>
      <c r="C25" s="373" t="s">
        <v>5</v>
      </c>
      <c r="D25" s="373" t="s">
        <v>808</v>
      </c>
      <c r="E25" s="373">
        <v>2017</v>
      </c>
      <c r="F25" s="373" t="s">
        <v>862</v>
      </c>
      <c r="G25" s="373" t="s">
        <v>927</v>
      </c>
      <c r="H25" s="371" t="s">
        <v>935</v>
      </c>
      <c r="I25" s="371" t="s">
        <v>936</v>
      </c>
      <c r="J25" s="371" t="s">
        <v>930</v>
      </c>
      <c r="K25" s="373" t="s">
        <v>933</v>
      </c>
      <c r="L25" s="439">
        <v>45646</v>
      </c>
      <c r="M25" s="440">
        <v>1032300</v>
      </c>
      <c r="N25" s="440">
        <v>0</v>
      </c>
      <c r="O25" s="440">
        <f t="shared" si="5"/>
        <v>1032300</v>
      </c>
    </row>
    <row r="26" spans="1:16" s="283" customFormat="1" ht="22" customHeight="1">
      <c r="A26" s="371">
        <v>22</v>
      </c>
      <c r="B26" s="371" t="s">
        <v>934</v>
      </c>
      <c r="C26" s="371" t="s">
        <v>5</v>
      </c>
      <c r="D26" s="371" t="s">
        <v>808</v>
      </c>
      <c r="E26" s="371">
        <v>2017</v>
      </c>
      <c r="F26" s="371" t="s">
        <v>862</v>
      </c>
      <c r="G26" s="371" t="s">
        <v>927</v>
      </c>
      <c r="H26" s="373" t="s">
        <v>941</v>
      </c>
      <c r="I26" s="373" t="s">
        <v>942</v>
      </c>
      <c r="J26" s="371" t="s">
        <v>930</v>
      </c>
      <c r="K26" s="371" t="s">
        <v>936</v>
      </c>
      <c r="L26" s="439">
        <v>45646</v>
      </c>
      <c r="M26" s="440">
        <v>1032300</v>
      </c>
      <c r="N26" s="440">
        <v>0</v>
      </c>
      <c r="O26" s="440">
        <f t="shared" si="5"/>
        <v>1032300</v>
      </c>
    </row>
    <row r="27" spans="1:16" s="283" customFormat="1" ht="22" customHeight="1">
      <c r="A27" s="373">
        <v>23</v>
      </c>
      <c r="B27" s="373" t="s">
        <v>937</v>
      </c>
      <c r="C27" s="373" t="s">
        <v>889</v>
      </c>
      <c r="D27" s="373" t="s">
        <v>1045</v>
      </c>
      <c r="E27" s="373">
        <v>2018</v>
      </c>
      <c r="F27" s="373" t="s">
        <v>939</v>
      </c>
      <c r="G27" s="373" t="s">
        <v>940</v>
      </c>
      <c r="H27" s="373" t="s">
        <v>946</v>
      </c>
      <c r="I27" s="373" t="s">
        <v>947</v>
      </c>
      <c r="J27" s="373" t="s">
        <v>943</v>
      </c>
      <c r="K27" s="373" t="s">
        <v>942</v>
      </c>
      <c r="L27" s="439">
        <v>45589</v>
      </c>
      <c r="M27" s="440">
        <v>1032300</v>
      </c>
      <c r="N27" s="440">
        <v>0</v>
      </c>
      <c r="O27" s="440">
        <f t="shared" si="5"/>
        <v>1032300</v>
      </c>
    </row>
    <row r="28" spans="1:16" s="284" customFormat="1" ht="22" customHeight="1">
      <c r="A28" s="371">
        <v>24</v>
      </c>
      <c r="B28" s="373" t="s">
        <v>944</v>
      </c>
      <c r="C28" s="373" t="s">
        <v>889</v>
      </c>
      <c r="D28" s="373" t="s">
        <v>1045</v>
      </c>
      <c r="E28" s="373">
        <v>2017</v>
      </c>
      <c r="F28" s="373" t="s">
        <v>939</v>
      </c>
      <c r="G28" s="373" t="s">
        <v>945</v>
      </c>
      <c r="H28" s="373" t="s">
        <v>949</v>
      </c>
      <c r="I28" s="373" t="s">
        <v>950</v>
      </c>
      <c r="J28" s="373" t="s">
        <v>943</v>
      </c>
      <c r="K28" s="373" t="s">
        <v>947</v>
      </c>
      <c r="L28" s="439">
        <v>45640</v>
      </c>
      <c r="M28" s="440">
        <v>1032300</v>
      </c>
      <c r="N28" s="440">
        <v>0</v>
      </c>
      <c r="O28" s="440">
        <f t="shared" si="5"/>
        <v>1032300</v>
      </c>
      <c r="P28" s="283"/>
    </row>
    <row r="29" spans="1:16" s="283" customFormat="1" ht="22" customHeight="1">
      <c r="A29" s="373">
        <v>25</v>
      </c>
      <c r="B29" s="373" t="s">
        <v>948</v>
      </c>
      <c r="C29" s="373" t="s">
        <v>889</v>
      </c>
      <c r="D29" s="373" t="s">
        <v>1045</v>
      </c>
      <c r="E29" s="373">
        <v>2017</v>
      </c>
      <c r="F29" s="373" t="s">
        <v>939</v>
      </c>
      <c r="G29" s="373" t="s">
        <v>945</v>
      </c>
      <c r="H29" s="371" t="s">
        <v>952</v>
      </c>
      <c r="I29" s="377" t="s">
        <v>1046</v>
      </c>
      <c r="J29" s="373" t="s">
        <v>943</v>
      </c>
      <c r="K29" s="373" t="s">
        <v>950</v>
      </c>
      <c r="L29" s="439">
        <v>45640</v>
      </c>
      <c r="M29" s="440">
        <v>1032300</v>
      </c>
      <c r="N29" s="440">
        <v>0</v>
      </c>
      <c r="O29" s="440">
        <f t="shared" si="5"/>
        <v>1032300</v>
      </c>
    </row>
    <row r="30" spans="1:16" s="283" customFormat="1" ht="22" customHeight="1">
      <c r="A30" s="371">
        <v>26</v>
      </c>
      <c r="B30" s="371" t="s">
        <v>951</v>
      </c>
      <c r="C30" s="371" t="s">
        <v>889</v>
      </c>
      <c r="D30" s="371" t="s">
        <v>1045</v>
      </c>
      <c r="E30" s="371">
        <v>2019</v>
      </c>
      <c r="F30" s="373" t="s">
        <v>939</v>
      </c>
      <c r="G30" s="371" t="s">
        <v>940</v>
      </c>
      <c r="H30" s="373" t="s">
        <v>954</v>
      </c>
      <c r="I30" s="373" t="s">
        <v>955</v>
      </c>
      <c r="J30" s="373" t="s">
        <v>943</v>
      </c>
      <c r="K30" s="377" t="s">
        <v>1046</v>
      </c>
      <c r="L30" s="439">
        <v>45751</v>
      </c>
      <c r="M30" s="440">
        <v>1032300</v>
      </c>
      <c r="N30" s="440">
        <f t="shared" ref="N30:N31" si="6">M30*25%</f>
        <v>258075</v>
      </c>
      <c r="O30" s="440">
        <f t="shared" si="5"/>
        <v>1290375</v>
      </c>
    </row>
    <row r="31" spans="1:16" s="283" customFormat="1" ht="22" customHeight="1">
      <c r="A31" s="373">
        <v>27</v>
      </c>
      <c r="B31" s="373" t="s">
        <v>953</v>
      </c>
      <c r="C31" s="373" t="s">
        <v>889</v>
      </c>
      <c r="D31" s="373" t="s">
        <v>870</v>
      </c>
      <c r="E31" s="371">
        <v>2020</v>
      </c>
      <c r="F31" s="373" t="s">
        <v>862</v>
      </c>
      <c r="G31" s="373" t="s">
        <v>872</v>
      </c>
      <c r="H31" s="371" t="s">
        <v>957</v>
      </c>
      <c r="I31" s="371" t="s">
        <v>958</v>
      </c>
      <c r="J31" s="373" t="s">
        <v>876</v>
      </c>
      <c r="K31" s="373" t="s">
        <v>955</v>
      </c>
      <c r="L31" s="439">
        <v>45751</v>
      </c>
      <c r="M31" s="440">
        <v>1032300</v>
      </c>
      <c r="N31" s="440">
        <f t="shared" si="6"/>
        <v>258075</v>
      </c>
      <c r="O31" s="440">
        <f t="shared" si="5"/>
        <v>1290375</v>
      </c>
    </row>
    <row r="32" spans="1:16" s="283" customFormat="1" ht="22" customHeight="1">
      <c r="A32" s="371">
        <v>28</v>
      </c>
      <c r="B32" s="371" t="s">
        <v>956</v>
      </c>
      <c r="C32" s="371" t="s">
        <v>889</v>
      </c>
      <c r="D32" s="371" t="s">
        <v>870</v>
      </c>
      <c r="E32" s="371">
        <v>2020</v>
      </c>
      <c r="F32" s="371" t="s">
        <v>862</v>
      </c>
      <c r="G32" s="371" t="s">
        <v>872</v>
      </c>
      <c r="H32" s="374" t="s">
        <v>960</v>
      </c>
      <c r="I32" s="374" t="s">
        <v>961</v>
      </c>
      <c r="J32" s="371" t="s">
        <v>876</v>
      </c>
      <c r="K32" s="371" t="s">
        <v>958</v>
      </c>
      <c r="L32" s="439">
        <v>45751</v>
      </c>
      <c r="M32" s="440">
        <v>1032300</v>
      </c>
      <c r="N32" s="440">
        <f t="shared" ref="N32" si="7">M32*25%</f>
        <v>258075</v>
      </c>
      <c r="O32" s="440">
        <f t="shared" ref="O32" si="8">M32+N32</f>
        <v>1290375</v>
      </c>
    </row>
    <row r="33" spans="1:15" s="283" customFormat="1" ht="22" customHeight="1">
      <c r="A33" s="374">
        <v>29</v>
      </c>
      <c r="B33" s="374" t="s">
        <v>959</v>
      </c>
      <c r="C33" s="374" t="s">
        <v>889</v>
      </c>
      <c r="D33" s="374" t="s">
        <v>870</v>
      </c>
      <c r="E33" s="375">
        <v>2020</v>
      </c>
      <c r="F33" s="374" t="s">
        <v>862</v>
      </c>
      <c r="G33" s="374" t="s">
        <v>872</v>
      </c>
      <c r="H33" s="374">
        <v>25693030162583</v>
      </c>
      <c r="I33" s="431" t="s">
        <v>1047</v>
      </c>
      <c r="J33" s="374" t="s">
        <v>876</v>
      </c>
      <c r="K33" s="374" t="s">
        <v>961</v>
      </c>
      <c r="L33" s="439">
        <v>45751</v>
      </c>
      <c r="M33" s="440">
        <v>1032300</v>
      </c>
      <c r="N33" s="440">
        <f t="shared" ref="N33:N34" si="9">M33*25%</f>
        <v>258075</v>
      </c>
      <c r="O33" s="440">
        <f t="shared" ref="O33:O34" si="10">M33+N33</f>
        <v>1290375</v>
      </c>
    </row>
    <row r="34" spans="1:15" s="283" customFormat="1" ht="22" customHeight="1">
      <c r="A34" s="375">
        <v>30</v>
      </c>
      <c r="B34" s="375" t="s">
        <v>1051</v>
      </c>
      <c r="C34" s="374" t="s">
        <v>889</v>
      </c>
      <c r="D34" s="375" t="s">
        <v>1053</v>
      </c>
      <c r="E34" s="375">
        <v>2021</v>
      </c>
      <c r="F34" s="374" t="s">
        <v>862</v>
      </c>
      <c r="G34" s="374" t="s">
        <v>945</v>
      </c>
      <c r="H34" s="374" t="s">
        <v>1049</v>
      </c>
      <c r="I34" s="431" t="s">
        <v>1050</v>
      </c>
      <c r="J34" s="375">
        <v>2999</v>
      </c>
      <c r="K34" s="431" t="s">
        <v>1047</v>
      </c>
      <c r="L34" s="439"/>
      <c r="M34" s="440">
        <v>1210900</v>
      </c>
      <c r="N34" s="440">
        <f t="shared" si="9"/>
        <v>302725</v>
      </c>
      <c r="O34" s="440">
        <f t="shared" si="10"/>
        <v>1513625</v>
      </c>
    </row>
    <row r="35" spans="1:15" s="283" customFormat="1" ht="22" customHeight="1">
      <c r="A35" s="374">
        <v>31</v>
      </c>
      <c r="B35" s="374" t="s">
        <v>1052</v>
      </c>
      <c r="C35" s="374" t="s">
        <v>1048</v>
      </c>
      <c r="D35" s="374" t="s">
        <v>1078</v>
      </c>
      <c r="E35" s="375">
        <v>2020</v>
      </c>
      <c r="F35" s="374" t="s">
        <v>862</v>
      </c>
      <c r="G35" s="374" t="s">
        <v>945</v>
      </c>
      <c r="H35" s="374" t="s">
        <v>1086</v>
      </c>
      <c r="I35" s="431" t="s">
        <v>1087</v>
      </c>
      <c r="J35" s="374">
        <v>1987</v>
      </c>
      <c r="K35" s="431" t="s">
        <v>1050</v>
      </c>
      <c r="L35" s="439">
        <v>45542</v>
      </c>
      <c r="M35" s="440">
        <v>593800</v>
      </c>
      <c r="N35" s="440">
        <v>0</v>
      </c>
      <c r="O35" s="440">
        <f t="shared" ref="O35" si="11">M35+N35</f>
        <v>593800</v>
      </c>
    </row>
    <row r="36" spans="1:15" s="283" customFormat="1" ht="22" customHeight="1">
      <c r="A36" s="375">
        <v>32</v>
      </c>
      <c r="B36" s="375" t="s">
        <v>1083</v>
      </c>
      <c r="C36" s="374" t="s">
        <v>5</v>
      </c>
      <c r="D36" s="375" t="s">
        <v>1084</v>
      </c>
      <c r="E36" s="375">
        <v>2017</v>
      </c>
      <c r="F36" s="374" t="s">
        <v>862</v>
      </c>
      <c r="G36" s="374" t="s">
        <v>945</v>
      </c>
      <c r="H36" s="374" t="s">
        <v>1092</v>
      </c>
      <c r="I36" s="431" t="s">
        <v>1093</v>
      </c>
      <c r="J36" s="375">
        <v>2000</v>
      </c>
      <c r="K36" s="431" t="s">
        <v>1087</v>
      </c>
      <c r="L36" s="439">
        <v>45543</v>
      </c>
      <c r="M36" s="440">
        <v>1032300</v>
      </c>
      <c r="N36" s="440">
        <v>0</v>
      </c>
      <c r="O36" s="440">
        <f t="shared" ref="O36:O41" si="12">M36+N36</f>
        <v>1032300</v>
      </c>
    </row>
    <row r="37" spans="1:15" s="283" customFormat="1" ht="22" customHeight="1">
      <c r="A37" s="375">
        <v>33</v>
      </c>
      <c r="B37" s="375" t="s">
        <v>1088</v>
      </c>
      <c r="C37" s="374" t="s">
        <v>1089</v>
      </c>
      <c r="D37" s="375" t="s">
        <v>1090</v>
      </c>
      <c r="E37" s="375">
        <v>2021</v>
      </c>
      <c r="F37" s="374" t="s">
        <v>862</v>
      </c>
      <c r="G37" s="374" t="s">
        <v>945</v>
      </c>
      <c r="H37" s="374">
        <v>8792095</v>
      </c>
      <c r="I37" s="431" t="s">
        <v>1099</v>
      </c>
      <c r="J37" s="375">
        <v>1600</v>
      </c>
      <c r="K37" s="431" t="s">
        <v>1093</v>
      </c>
      <c r="L37" s="439">
        <v>45593</v>
      </c>
      <c r="M37" s="440">
        <v>1032300</v>
      </c>
      <c r="N37" s="440">
        <v>0</v>
      </c>
      <c r="O37" s="440">
        <f t="shared" si="12"/>
        <v>1032300</v>
      </c>
    </row>
    <row r="38" spans="1:15" s="283" customFormat="1" ht="22" customHeight="1">
      <c r="A38" s="374">
        <v>34</v>
      </c>
      <c r="B38" s="374" t="s">
        <v>1094</v>
      </c>
      <c r="C38" s="374" t="s">
        <v>1095</v>
      </c>
      <c r="D38" s="375" t="s">
        <v>1084</v>
      </c>
      <c r="E38" s="375">
        <v>2012</v>
      </c>
      <c r="F38" s="374" t="s">
        <v>1096</v>
      </c>
      <c r="G38" s="374" t="s">
        <v>1098</v>
      </c>
      <c r="H38" s="374" t="s">
        <v>952</v>
      </c>
      <c r="I38" s="431" t="s">
        <v>964</v>
      </c>
      <c r="J38" s="374">
        <v>800</v>
      </c>
      <c r="K38" s="431" t="s">
        <v>1099</v>
      </c>
      <c r="L38" s="439">
        <v>45593</v>
      </c>
      <c r="M38" s="440">
        <v>830100</v>
      </c>
      <c r="N38" s="440">
        <v>0</v>
      </c>
      <c r="O38" s="440">
        <f t="shared" si="12"/>
        <v>830100</v>
      </c>
    </row>
    <row r="39" spans="1:15" s="283" customFormat="1" ht="22" customHeight="1">
      <c r="A39" s="375">
        <v>35</v>
      </c>
      <c r="B39" s="375" t="s">
        <v>1114</v>
      </c>
      <c r="C39" s="374" t="s">
        <v>889</v>
      </c>
      <c r="D39" s="375" t="s">
        <v>1121</v>
      </c>
      <c r="E39" s="375">
        <v>2016</v>
      </c>
      <c r="F39" s="374" t="s">
        <v>862</v>
      </c>
      <c r="G39" s="374" t="s">
        <v>1122</v>
      </c>
      <c r="H39" s="374" t="s">
        <v>1123</v>
      </c>
      <c r="I39" s="431" t="s">
        <v>1124</v>
      </c>
      <c r="J39" s="375">
        <v>1998</v>
      </c>
      <c r="K39" s="431" t="s">
        <v>1124</v>
      </c>
      <c r="L39" s="439">
        <v>45680</v>
      </c>
      <c r="M39" s="440">
        <v>1032300</v>
      </c>
      <c r="N39" s="440">
        <f t="shared" ref="N39:N41" si="13">M39*25%</f>
        <v>258075</v>
      </c>
      <c r="O39" s="440">
        <f t="shared" si="12"/>
        <v>1290375</v>
      </c>
    </row>
    <row r="40" spans="1:15" s="283" customFormat="1" ht="22" customHeight="1">
      <c r="A40" s="375">
        <v>36</v>
      </c>
      <c r="B40" s="375" t="s">
        <v>1115</v>
      </c>
      <c r="C40" s="374" t="s">
        <v>1048</v>
      </c>
      <c r="D40" s="375" t="s">
        <v>1053</v>
      </c>
      <c r="E40" s="375">
        <v>2020</v>
      </c>
      <c r="F40" s="374" t="s">
        <v>862</v>
      </c>
      <c r="G40" s="374" t="s">
        <v>1119</v>
      </c>
      <c r="H40" s="447">
        <v>28291480201680</v>
      </c>
      <c r="I40" s="431" t="s">
        <v>1120</v>
      </c>
      <c r="J40" s="375">
        <v>1332</v>
      </c>
      <c r="K40" s="431" t="s">
        <v>1120</v>
      </c>
      <c r="L40" s="439">
        <v>45685</v>
      </c>
      <c r="M40" s="440">
        <v>487500</v>
      </c>
      <c r="N40" s="440">
        <f t="shared" si="13"/>
        <v>121875</v>
      </c>
      <c r="O40" s="440">
        <f t="shared" si="12"/>
        <v>609375</v>
      </c>
    </row>
    <row r="41" spans="1:15" s="283" customFormat="1" ht="22" customHeight="1">
      <c r="A41" s="374">
        <v>37</v>
      </c>
      <c r="B41" s="374" t="s">
        <v>1116</v>
      </c>
      <c r="C41" s="374" t="s">
        <v>889</v>
      </c>
      <c r="D41" s="375" t="s">
        <v>1053</v>
      </c>
      <c r="E41" s="375">
        <v>2022</v>
      </c>
      <c r="F41" s="374" t="s">
        <v>862</v>
      </c>
      <c r="G41" s="374" t="s">
        <v>1117</v>
      </c>
      <c r="H41" s="447">
        <v>27492031968135</v>
      </c>
      <c r="I41" s="431" t="s">
        <v>1118</v>
      </c>
      <c r="J41" s="374">
        <v>1991</v>
      </c>
      <c r="K41" s="431" t="s">
        <v>1118</v>
      </c>
      <c r="L41" s="439">
        <v>45680</v>
      </c>
      <c r="M41" s="440">
        <v>1032300</v>
      </c>
      <c r="N41" s="440">
        <f t="shared" si="13"/>
        <v>258075</v>
      </c>
      <c r="O41" s="440">
        <f t="shared" si="12"/>
        <v>1290375</v>
      </c>
    </row>
    <row r="42" spans="1:15" ht="36.75" customHeight="1">
      <c r="A42" s="521" t="s">
        <v>7</v>
      </c>
      <c r="B42" s="522"/>
      <c r="C42" s="522"/>
      <c r="D42" s="522"/>
      <c r="E42" s="522"/>
      <c r="F42" s="522"/>
      <c r="G42" s="522"/>
      <c r="H42" s="522"/>
      <c r="I42" s="522"/>
      <c r="J42" s="522"/>
      <c r="K42" s="522"/>
      <c r="L42" s="523"/>
      <c r="M42" s="379">
        <f>SUM(M5:M41)</f>
        <v>37894200</v>
      </c>
      <c r="N42" s="379">
        <f>SUM(N5:N41)</f>
        <v>5158200</v>
      </c>
      <c r="O42" s="379">
        <f>SUM(O5:O41)</f>
        <v>43052400</v>
      </c>
    </row>
    <row r="43" spans="1:15">
      <c r="A43" s="520" t="s">
        <v>800</v>
      </c>
      <c r="B43" s="520"/>
      <c r="C43" s="520"/>
      <c r="D43" s="520"/>
      <c r="E43" s="520"/>
      <c r="F43" s="520"/>
      <c r="G43" s="520"/>
      <c r="H43" s="520"/>
      <c r="I43" s="520"/>
      <c r="J43" s="520"/>
      <c r="K43" s="520"/>
      <c r="L43" s="520"/>
      <c r="M43" s="378"/>
      <c r="N43" s="378"/>
      <c r="O43" s="378"/>
    </row>
  </sheetData>
  <mergeCells count="5">
    <mergeCell ref="A43:L43"/>
    <mergeCell ref="A42:L42"/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4"/>
  <sheetViews>
    <sheetView showGridLines="0" topLeftCell="F34" workbookViewId="0">
      <selection activeCell="J47" sqref="J47"/>
    </sheetView>
  </sheetViews>
  <sheetFormatPr baseColWidth="10" defaultRowHeight="15"/>
  <cols>
    <col min="3" max="3" width="18" customWidth="1"/>
    <col min="4" max="4" width="23.6640625" customWidth="1"/>
    <col min="6" max="6" width="17.6640625" customWidth="1"/>
    <col min="7" max="7" width="15" customWidth="1"/>
    <col min="8" max="8" width="25.5" customWidth="1"/>
    <col min="9" max="9" width="20.83203125" customWidth="1"/>
    <col min="10" max="10" width="28.33203125" customWidth="1"/>
    <col min="11" max="11" width="26.5" customWidth="1"/>
    <col min="12" max="12" width="13.5" customWidth="1"/>
    <col min="14" max="14" width="18.1640625" customWidth="1"/>
    <col min="15" max="15" width="15.33203125" customWidth="1"/>
    <col min="16" max="16" width="19" customWidth="1"/>
    <col min="19" max="19" width="18.5" customWidth="1"/>
  </cols>
  <sheetData>
    <row r="1" spans="1:17">
      <c r="A1" s="527" t="s">
        <v>840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</row>
    <row r="2" spans="1:17">
      <c r="A2" s="527" t="s">
        <v>841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</row>
    <row r="3" spans="1:17">
      <c r="A3" s="527">
        <v>2024</v>
      </c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</row>
    <row r="4" spans="1:17" ht="15" customHeight="1">
      <c r="A4" s="526" t="s">
        <v>1041</v>
      </c>
      <c r="B4" s="526" t="s">
        <v>277</v>
      </c>
      <c r="C4" s="526" t="s">
        <v>265</v>
      </c>
      <c r="D4" s="526" t="s">
        <v>263</v>
      </c>
      <c r="E4" s="526" t="s">
        <v>266</v>
      </c>
      <c r="F4" s="526" t="s">
        <v>842</v>
      </c>
      <c r="G4" s="526" t="s">
        <v>843</v>
      </c>
      <c r="H4" s="526" t="s">
        <v>844</v>
      </c>
      <c r="I4" s="526" t="s">
        <v>845</v>
      </c>
      <c r="J4" s="526" t="s">
        <v>846</v>
      </c>
      <c r="K4" s="526" t="s">
        <v>847</v>
      </c>
      <c r="L4" s="526" t="s">
        <v>1042</v>
      </c>
      <c r="M4" s="526" t="s">
        <v>848</v>
      </c>
      <c r="N4" s="528" t="s">
        <v>1111</v>
      </c>
      <c r="O4" s="526" t="s">
        <v>1043</v>
      </c>
      <c r="P4" s="525" t="s">
        <v>1112</v>
      </c>
    </row>
    <row r="5" spans="1:17" ht="52.5" customHeight="1">
      <c r="A5" s="526"/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8"/>
      <c r="O5" s="526"/>
      <c r="P5" s="525"/>
    </row>
    <row r="6" spans="1:17" ht="24" customHeight="1">
      <c r="A6" s="371">
        <v>1</v>
      </c>
      <c r="B6" s="371" t="s">
        <v>849</v>
      </c>
      <c r="C6" s="371" t="s">
        <v>5</v>
      </c>
      <c r="D6" s="371" t="s">
        <v>850</v>
      </c>
      <c r="E6" s="371">
        <v>2017</v>
      </c>
      <c r="F6" s="371" t="s">
        <v>851</v>
      </c>
      <c r="G6" s="371" t="s">
        <v>852</v>
      </c>
      <c r="H6" s="371" t="s">
        <v>853</v>
      </c>
      <c r="I6" s="371" t="s">
        <v>854</v>
      </c>
      <c r="J6" s="371" t="s">
        <v>855</v>
      </c>
      <c r="K6" s="371" t="s">
        <v>855</v>
      </c>
      <c r="L6" s="373">
        <v>9008198</v>
      </c>
      <c r="M6" s="371" t="s">
        <v>856</v>
      </c>
      <c r="N6" s="372">
        <v>238700000</v>
      </c>
      <c r="O6" s="371"/>
      <c r="P6" s="368">
        <f>N6+O6</f>
        <v>238700000</v>
      </c>
    </row>
    <row r="7" spans="1:17" ht="24" customHeight="1">
      <c r="A7" s="373">
        <v>2</v>
      </c>
      <c r="B7" s="373" t="s">
        <v>857</v>
      </c>
      <c r="C7" s="373" t="s">
        <v>5</v>
      </c>
      <c r="D7" s="373" t="s">
        <v>850</v>
      </c>
      <c r="E7" s="373">
        <v>2017</v>
      </c>
      <c r="F7" s="373" t="s">
        <v>851</v>
      </c>
      <c r="G7" s="373" t="s">
        <v>852</v>
      </c>
      <c r="H7" s="373" t="s">
        <v>853</v>
      </c>
      <c r="I7" s="373" t="s">
        <v>858</v>
      </c>
      <c r="J7" s="373" t="s">
        <v>859</v>
      </c>
      <c r="K7" s="373" t="s">
        <v>859</v>
      </c>
      <c r="L7" s="371">
        <v>9008198</v>
      </c>
      <c r="M7" s="373" t="s">
        <v>856</v>
      </c>
      <c r="N7" s="372">
        <v>238700000</v>
      </c>
      <c r="O7" s="372">
        <v>40870108</v>
      </c>
      <c r="P7" s="368">
        <f t="shared" ref="P7:P38" si="0">N7+O7</f>
        <v>279570108</v>
      </c>
      <c r="Q7" s="367" t="s">
        <v>800</v>
      </c>
    </row>
    <row r="8" spans="1:17" ht="24" customHeight="1">
      <c r="A8" s="371">
        <v>3</v>
      </c>
      <c r="B8" s="371" t="s">
        <v>860</v>
      </c>
      <c r="C8" s="371" t="s">
        <v>5</v>
      </c>
      <c r="D8" s="371" t="s">
        <v>861</v>
      </c>
      <c r="E8" s="371">
        <v>2017</v>
      </c>
      <c r="F8" s="371" t="s">
        <v>851</v>
      </c>
      <c r="G8" s="371" t="s">
        <v>862</v>
      </c>
      <c r="H8" s="371" t="s">
        <v>863</v>
      </c>
      <c r="I8" s="371" t="s">
        <v>864</v>
      </c>
      <c r="J8" s="371" t="s">
        <v>864</v>
      </c>
      <c r="K8" s="371" t="s">
        <v>865</v>
      </c>
      <c r="L8" s="373">
        <v>4208109</v>
      </c>
      <c r="M8" s="371" t="s">
        <v>866</v>
      </c>
      <c r="N8" s="372">
        <v>137300000</v>
      </c>
      <c r="O8" s="371"/>
      <c r="P8" s="368">
        <f t="shared" si="0"/>
        <v>137300000</v>
      </c>
      <c r="Q8" s="370" t="s">
        <v>800</v>
      </c>
    </row>
    <row r="9" spans="1:17" ht="24" customHeight="1">
      <c r="A9" s="373">
        <v>4</v>
      </c>
      <c r="B9" s="373" t="s">
        <v>867</v>
      </c>
      <c r="C9" s="373" t="s">
        <v>5</v>
      </c>
      <c r="D9" s="373" t="s">
        <v>861</v>
      </c>
      <c r="E9" s="373">
        <v>2017</v>
      </c>
      <c r="F9" s="373" t="s">
        <v>851</v>
      </c>
      <c r="G9" s="373" t="s">
        <v>862</v>
      </c>
      <c r="H9" s="373" t="s">
        <v>863</v>
      </c>
      <c r="I9" s="373" t="s">
        <v>864</v>
      </c>
      <c r="J9" s="373" t="s">
        <v>864</v>
      </c>
      <c r="K9" s="373" t="s">
        <v>868</v>
      </c>
      <c r="L9" s="373">
        <v>4208109</v>
      </c>
      <c r="M9" s="373" t="s">
        <v>866</v>
      </c>
      <c r="N9" s="372">
        <v>137300000</v>
      </c>
      <c r="O9" s="373"/>
      <c r="P9" s="368">
        <f t="shared" si="0"/>
        <v>137300000</v>
      </c>
    </row>
    <row r="10" spans="1:17" ht="24" customHeight="1">
      <c r="A10" s="371">
        <v>5</v>
      </c>
      <c r="B10" s="371" t="s">
        <v>869</v>
      </c>
      <c r="C10" s="371" t="s">
        <v>5</v>
      </c>
      <c r="D10" s="371" t="s">
        <v>870</v>
      </c>
      <c r="E10" s="371">
        <v>2018</v>
      </c>
      <c r="F10" s="371" t="s">
        <v>871</v>
      </c>
      <c r="G10" s="371" t="s">
        <v>862</v>
      </c>
      <c r="H10" s="371" t="s">
        <v>872</v>
      </c>
      <c r="I10" s="371" t="s">
        <v>873</v>
      </c>
      <c r="J10" s="371" t="s">
        <v>874</v>
      </c>
      <c r="K10" s="371" t="s">
        <v>875</v>
      </c>
      <c r="L10" s="373">
        <v>8008015</v>
      </c>
      <c r="M10" s="371" t="s">
        <v>876</v>
      </c>
      <c r="N10" s="372">
        <v>61900000</v>
      </c>
      <c r="O10" s="371"/>
      <c r="P10" s="368">
        <f t="shared" si="0"/>
        <v>61900000</v>
      </c>
    </row>
    <row r="11" spans="1:17" ht="24" customHeight="1">
      <c r="A11" s="373">
        <v>6</v>
      </c>
      <c r="B11" s="373" t="s">
        <v>877</v>
      </c>
      <c r="C11" s="373" t="s">
        <v>5</v>
      </c>
      <c r="D11" s="373" t="s">
        <v>870</v>
      </c>
      <c r="E11" s="373">
        <v>2018</v>
      </c>
      <c r="F11" s="373" t="s">
        <v>871</v>
      </c>
      <c r="G11" s="373" t="s">
        <v>862</v>
      </c>
      <c r="H11" s="373" t="s">
        <v>872</v>
      </c>
      <c r="I11" s="373" t="s">
        <v>878</v>
      </c>
      <c r="J11" s="373" t="s">
        <v>875</v>
      </c>
      <c r="K11" s="373" t="s">
        <v>875</v>
      </c>
      <c r="L11" s="373">
        <v>8008015</v>
      </c>
      <c r="M11" s="373" t="s">
        <v>876</v>
      </c>
      <c r="N11" s="372">
        <v>61900000</v>
      </c>
      <c r="O11" s="373"/>
      <c r="P11" s="368">
        <f t="shared" si="0"/>
        <v>61900000</v>
      </c>
    </row>
    <row r="12" spans="1:17" ht="24" customHeight="1">
      <c r="A12" s="371">
        <v>7</v>
      </c>
      <c r="B12" s="371" t="s">
        <v>879</v>
      </c>
      <c r="C12" s="371" t="s">
        <v>5</v>
      </c>
      <c r="D12" s="371" t="s">
        <v>870</v>
      </c>
      <c r="E12" s="371">
        <v>2018</v>
      </c>
      <c r="F12" s="371" t="s">
        <v>871</v>
      </c>
      <c r="G12" s="371" t="s">
        <v>862</v>
      </c>
      <c r="H12" s="371" t="s">
        <v>872</v>
      </c>
      <c r="I12" s="371" t="s">
        <v>880</v>
      </c>
      <c r="J12" s="371" t="s">
        <v>881</v>
      </c>
      <c r="K12" s="371" t="s">
        <v>881</v>
      </c>
      <c r="L12" s="373">
        <v>8008015</v>
      </c>
      <c r="M12" s="371" t="s">
        <v>876</v>
      </c>
      <c r="N12" s="372">
        <v>61900000</v>
      </c>
      <c r="O12" s="371"/>
      <c r="P12" s="368">
        <f t="shared" si="0"/>
        <v>61900000</v>
      </c>
    </row>
    <row r="13" spans="1:17" ht="24" customHeight="1">
      <c r="A13" s="373">
        <v>8</v>
      </c>
      <c r="B13" s="373" t="s">
        <v>882</v>
      </c>
      <c r="C13" s="373" t="s">
        <v>5</v>
      </c>
      <c r="D13" s="373" t="s">
        <v>870</v>
      </c>
      <c r="E13" s="373">
        <v>2018</v>
      </c>
      <c r="F13" s="373" t="s">
        <v>871</v>
      </c>
      <c r="G13" s="373" t="s">
        <v>862</v>
      </c>
      <c r="H13" s="373" t="s">
        <v>872</v>
      </c>
      <c r="I13" s="373" t="s">
        <v>883</v>
      </c>
      <c r="J13" s="373" t="s">
        <v>884</v>
      </c>
      <c r="K13" s="373" t="s">
        <v>884</v>
      </c>
      <c r="L13" s="373">
        <v>8008015</v>
      </c>
      <c r="M13" s="373" t="s">
        <v>876</v>
      </c>
      <c r="N13" s="372">
        <v>61900000</v>
      </c>
      <c r="O13" s="373"/>
      <c r="P13" s="368">
        <f t="shared" si="0"/>
        <v>61900000</v>
      </c>
    </row>
    <row r="14" spans="1:17" ht="24" customHeight="1">
      <c r="A14" s="371">
        <v>9</v>
      </c>
      <c r="B14" s="371" t="s">
        <v>885</v>
      </c>
      <c r="C14" s="371" t="s">
        <v>5</v>
      </c>
      <c r="D14" s="371" t="s">
        <v>870</v>
      </c>
      <c r="E14" s="371">
        <v>2018</v>
      </c>
      <c r="F14" s="371" t="s">
        <v>871</v>
      </c>
      <c r="G14" s="371" t="s">
        <v>862</v>
      </c>
      <c r="H14" s="371" t="s">
        <v>872</v>
      </c>
      <c r="I14" s="371" t="s">
        <v>886</v>
      </c>
      <c r="J14" s="371" t="s">
        <v>887</v>
      </c>
      <c r="K14" s="371" t="s">
        <v>887</v>
      </c>
      <c r="L14" s="373">
        <v>8008015</v>
      </c>
      <c r="M14" s="371" t="s">
        <v>876</v>
      </c>
      <c r="N14" s="372">
        <v>61900000</v>
      </c>
      <c r="O14" s="371"/>
      <c r="P14" s="368">
        <f t="shared" si="0"/>
        <v>61900000</v>
      </c>
    </row>
    <row r="15" spans="1:17" ht="24" customHeight="1">
      <c r="A15" s="373">
        <v>10</v>
      </c>
      <c r="B15" s="373" t="s">
        <v>888</v>
      </c>
      <c r="C15" s="373" t="s">
        <v>889</v>
      </c>
      <c r="D15" s="373" t="s">
        <v>890</v>
      </c>
      <c r="E15" s="373">
        <v>2015</v>
      </c>
      <c r="F15" s="373" t="s">
        <v>891</v>
      </c>
      <c r="G15" s="373" t="s">
        <v>892</v>
      </c>
      <c r="H15" s="373" t="s">
        <v>893</v>
      </c>
      <c r="I15" s="373" t="s">
        <v>894</v>
      </c>
      <c r="J15" s="373" t="s">
        <v>895</v>
      </c>
      <c r="K15" s="373" t="s">
        <v>895</v>
      </c>
      <c r="L15" s="377">
        <v>9206062</v>
      </c>
      <c r="M15" s="373" t="s">
        <v>1044</v>
      </c>
      <c r="N15" s="372">
        <v>61900000</v>
      </c>
      <c r="O15" s="373"/>
      <c r="P15" s="368">
        <f t="shared" si="0"/>
        <v>61900000</v>
      </c>
    </row>
    <row r="16" spans="1:17" ht="24" customHeight="1">
      <c r="A16" s="371">
        <v>11</v>
      </c>
      <c r="B16" s="371" t="s">
        <v>896</v>
      </c>
      <c r="C16" s="371" t="s">
        <v>889</v>
      </c>
      <c r="D16" s="371" t="s">
        <v>897</v>
      </c>
      <c r="E16" s="371">
        <v>2015</v>
      </c>
      <c r="F16" s="371" t="s">
        <v>851</v>
      </c>
      <c r="G16" s="371" t="s">
        <v>862</v>
      </c>
      <c r="H16" s="371" t="s">
        <v>898</v>
      </c>
      <c r="I16" s="371" t="s">
        <v>899</v>
      </c>
      <c r="J16" s="371" t="s">
        <v>900</v>
      </c>
      <c r="K16" s="371" t="s">
        <v>900</v>
      </c>
      <c r="L16" s="371">
        <v>3208053</v>
      </c>
      <c r="M16" s="371" t="s">
        <v>901</v>
      </c>
      <c r="N16" s="372">
        <v>61900000</v>
      </c>
      <c r="O16" s="371"/>
      <c r="P16" s="368">
        <f t="shared" si="0"/>
        <v>61900000</v>
      </c>
    </row>
    <row r="17" spans="1:17" ht="24" customHeight="1">
      <c r="A17" s="373">
        <v>12</v>
      </c>
      <c r="B17" s="373" t="s">
        <v>902</v>
      </c>
      <c r="C17" s="373" t="s">
        <v>889</v>
      </c>
      <c r="D17" s="373" t="s">
        <v>897</v>
      </c>
      <c r="E17" s="373">
        <v>2015</v>
      </c>
      <c r="F17" s="373" t="s">
        <v>851</v>
      </c>
      <c r="G17" s="373" t="s">
        <v>862</v>
      </c>
      <c r="H17" s="373" t="s">
        <v>898</v>
      </c>
      <c r="I17" s="373" t="s">
        <v>903</v>
      </c>
      <c r="J17" s="373" t="s">
        <v>904</v>
      </c>
      <c r="K17" s="373" t="s">
        <v>904</v>
      </c>
      <c r="L17" s="371">
        <v>3208053</v>
      </c>
      <c r="M17" s="373" t="s">
        <v>901</v>
      </c>
      <c r="N17" s="372">
        <v>61900000</v>
      </c>
      <c r="O17" s="373"/>
      <c r="P17" s="368">
        <f t="shared" si="0"/>
        <v>61900000</v>
      </c>
    </row>
    <row r="18" spans="1:17" ht="24" customHeight="1">
      <c r="A18" s="371">
        <v>13</v>
      </c>
      <c r="B18" s="371" t="s">
        <v>905</v>
      </c>
      <c r="C18" s="371" t="s">
        <v>889</v>
      </c>
      <c r="D18" s="371" t="s">
        <v>897</v>
      </c>
      <c r="E18" s="371">
        <v>2015</v>
      </c>
      <c r="F18" s="371" t="s">
        <v>851</v>
      </c>
      <c r="G18" s="371" t="s">
        <v>862</v>
      </c>
      <c r="H18" s="371" t="s">
        <v>898</v>
      </c>
      <c r="I18" s="371" t="s">
        <v>906</v>
      </c>
      <c r="J18" s="371" t="s">
        <v>907</v>
      </c>
      <c r="K18" s="371" t="s">
        <v>907</v>
      </c>
      <c r="L18" s="371">
        <v>3208053</v>
      </c>
      <c r="M18" s="371" t="s">
        <v>901</v>
      </c>
      <c r="N18" s="372">
        <v>61900000</v>
      </c>
      <c r="O18" s="371"/>
      <c r="P18" s="368">
        <f t="shared" si="0"/>
        <v>61900000</v>
      </c>
    </row>
    <row r="19" spans="1:17" ht="24" customHeight="1">
      <c r="A19" s="373">
        <v>14</v>
      </c>
      <c r="B19" s="373" t="s">
        <v>908</v>
      </c>
      <c r="C19" s="373" t="s">
        <v>889</v>
      </c>
      <c r="D19" s="373" t="s">
        <v>897</v>
      </c>
      <c r="E19" s="373">
        <v>2015</v>
      </c>
      <c r="F19" s="373" t="s">
        <v>851</v>
      </c>
      <c r="G19" s="373" t="s">
        <v>862</v>
      </c>
      <c r="H19" s="373" t="s">
        <v>898</v>
      </c>
      <c r="I19" s="373" t="s">
        <v>909</v>
      </c>
      <c r="J19" s="373" t="s">
        <v>910</v>
      </c>
      <c r="K19" s="373" t="s">
        <v>910</v>
      </c>
      <c r="L19" s="371">
        <v>3208053</v>
      </c>
      <c r="M19" s="373" t="s">
        <v>901</v>
      </c>
      <c r="N19" s="372">
        <v>61900000</v>
      </c>
      <c r="O19" s="373"/>
      <c r="P19" s="368">
        <f t="shared" si="0"/>
        <v>61900000</v>
      </c>
    </row>
    <row r="20" spans="1:17" ht="24" customHeight="1">
      <c r="A20" s="371">
        <v>15</v>
      </c>
      <c r="B20" s="371" t="s">
        <v>911</v>
      </c>
      <c r="C20" s="371" t="s">
        <v>889</v>
      </c>
      <c r="D20" s="371" t="s">
        <v>897</v>
      </c>
      <c r="E20" s="371">
        <v>2015</v>
      </c>
      <c r="F20" s="371" t="s">
        <v>851</v>
      </c>
      <c r="G20" s="371" t="s">
        <v>862</v>
      </c>
      <c r="H20" s="371" t="s">
        <v>898</v>
      </c>
      <c r="I20" s="371" t="s">
        <v>912</v>
      </c>
      <c r="J20" s="371" t="s">
        <v>913</v>
      </c>
      <c r="K20" s="371" t="s">
        <v>913</v>
      </c>
      <c r="L20" s="371">
        <v>3208053</v>
      </c>
      <c r="M20" s="371" t="s">
        <v>901</v>
      </c>
      <c r="N20" s="372">
        <v>61900000</v>
      </c>
      <c r="O20" s="371"/>
      <c r="P20" s="368">
        <f t="shared" si="0"/>
        <v>61900000</v>
      </c>
    </row>
    <row r="21" spans="1:17" ht="24" customHeight="1">
      <c r="A21" s="373">
        <v>16</v>
      </c>
      <c r="B21" s="373" t="s">
        <v>914</v>
      </c>
      <c r="C21" s="373" t="s">
        <v>889</v>
      </c>
      <c r="D21" s="373" t="s">
        <v>897</v>
      </c>
      <c r="E21" s="373">
        <v>2015</v>
      </c>
      <c r="F21" s="373" t="s">
        <v>851</v>
      </c>
      <c r="G21" s="373" t="s">
        <v>862</v>
      </c>
      <c r="H21" s="373" t="s">
        <v>898</v>
      </c>
      <c r="I21" s="373" t="s">
        <v>915</v>
      </c>
      <c r="J21" s="373" t="s">
        <v>916</v>
      </c>
      <c r="K21" s="373" t="s">
        <v>916</v>
      </c>
      <c r="L21" s="371">
        <v>3208053</v>
      </c>
      <c r="M21" s="373" t="s">
        <v>901</v>
      </c>
      <c r="N21" s="372">
        <v>61900000</v>
      </c>
      <c r="O21" s="373"/>
      <c r="P21" s="368">
        <f t="shared" si="0"/>
        <v>61900000</v>
      </c>
    </row>
    <row r="22" spans="1:17" ht="24" customHeight="1">
      <c r="A22" s="371">
        <v>17</v>
      </c>
      <c r="B22" s="371" t="s">
        <v>917</v>
      </c>
      <c r="C22" s="371" t="s">
        <v>889</v>
      </c>
      <c r="D22" s="371" t="s">
        <v>897</v>
      </c>
      <c r="E22" s="371">
        <v>2015</v>
      </c>
      <c r="F22" s="371" t="s">
        <v>851</v>
      </c>
      <c r="G22" s="371" t="s">
        <v>862</v>
      </c>
      <c r="H22" s="371" t="s">
        <v>898</v>
      </c>
      <c r="I22" s="371" t="s">
        <v>918</v>
      </c>
      <c r="J22" s="371" t="s">
        <v>919</v>
      </c>
      <c r="K22" s="371" t="s">
        <v>919</v>
      </c>
      <c r="L22" s="371">
        <v>3208053</v>
      </c>
      <c r="M22" s="371" t="s">
        <v>901</v>
      </c>
      <c r="N22" s="372">
        <v>61900000</v>
      </c>
      <c r="O22" s="371"/>
      <c r="P22" s="368">
        <f t="shared" si="0"/>
        <v>61900000</v>
      </c>
    </row>
    <row r="23" spans="1:17" ht="24" customHeight="1">
      <c r="A23" s="373">
        <v>18</v>
      </c>
      <c r="B23" s="373" t="s">
        <v>920</v>
      </c>
      <c r="C23" s="373" t="s">
        <v>889</v>
      </c>
      <c r="D23" s="373" t="s">
        <v>897</v>
      </c>
      <c r="E23" s="373">
        <v>2015</v>
      </c>
      <c r="F23" s="373" t="s">
        <v>851</v>
      </c>
      <c r="G23" s="373" t="s">
        <v>862</v>
      </c>
      <c r="H23" s="373" t="s">
        <v>898</v>
      </c>
      <c r="I23" s="373" t="s">
        <v>921</v>
      </c>
      <c r="J23" s="373" t="s">
        <v>922</v>
      </c>
      <c r="K23" s="373" t="s">
        <v>922</v>
      </c>
      <c r="L23" s="371">
        <v>3208053</v>
      </c>
      <c r="M23" s="373" t="s">
        <v>901</v>
      </c>
      <c r="N23" s="372">
        <v>61900000</v>
      </c>
      <c r="O23" s="373"/>
      <c r="P23" s="368">
        <f t="shared" si="0"/>
        <v>61900000</v>
      </c>
    </row>
    <row r="24" spans="1:17" ht="24" customHeight="1">
      <c r="A24" s="371">
        <v>19</v>
      </c>
      <c r="B24" s="371" t="s">
        <v>923</v>
      </c>
      <c r="C24" s="371" t="s">
        <v>889</v>
      </c>
      <c r="D24" s="371" t="s">
        <v>897</v>
      </c>
      <c r="E24" s="371">
        <v>2015</v>
      </c>
      <c r="F24" s="371" t="s">
        <v>851</v>
      </c>
      <c r="G24" s="371" t="s">
        <v>862</v>
      </c>
      <c r="H24" s="371" t="s">
        <v>898</v>
      </c>
      <c r="I24" s="371" t="s">
        <v>924</v>
      </c>
      <c r="J24" s="371" t="s">
        <v>925</v>
      </c>
      <c r="K24" s="371" t="s">
        <v>925</v>
      </c>
      <c r="L24" s="371">
        <v>3208053</v>
      </c>
      <c r="M24" s="371" t="s">
        <v>901</v>
      </c>
      <c r="N24" s="372">
        <v>61900000</v>
      </c>
      <c r="O24" s="371"/>
      <c r="P24" s="368">
        <f t="shared" si="0"/>
        <v>61900000</v>
      </c>
    </row>
    <row r="25" spans="1:17" ht="24" customHeight="1">
      <c r="A25" s="373">
        <v>20</v>
      </c>
      <c r="B25" s="373" t="s">
        <v>926</v>
      </c>
      <c r="C25" s="373" t="s">
        <v>5</v>
      </c>
      <c r="D25" s="373" t="s">
        <v>808</v>
      </c>
      <c r="E25" s="373">
        <v>2017</v>
      </c>
      <c r="F25" s="373" t="s">
        <v>851</v>
      </c>
      <c r="G25" s="373" t="s">
        <v>862</v>
      </c>
      <c r="H25" s="373" t="s">
        <v>927</v>
      </c>
      <c r="I25" s="373" t="s">
        <v>928</v>
      </c>
      <c r="J25" s="373" t="s">
        <v>929</v>
      </c>
      <c r="K25" s="373" t="s">
        <v>929</v>
      </c>
      <c r="L25" s="371">
        <v>8836028</v>
      </c>
      <c r="M25" s="373" t="s">
        <v>930</v>
      </c>
      <c r="N25" s="372">
        <v>73000000</v>
      </c>
      <c r="O25" s="373" t="s">
        <v>800</v>
      </c>
      <c r="P25" s="368">
        <f>N25</f>
        <v>73000000</v>
      </c>
      <c r="Q25" t="s">
        <v>800</v>
      </c>
    </row>
    <row r="26" spans="1:17" ht="24" customHeight="1">
      <c r="A26" s="373">
        <v>21</v>
      </c>
      <c r="B26" s="373" t="s">
        <v>931</v>
      </c>
      <c r="C26" s="373" t="s">
        <v>5</v>
      </c>
      <c r="D26" s="373" t="s">
        <v>808</v>
      </c>
      <c r="E26" s="373">
        <v>2017</v>
      </c>
      <c r="F26" s="373" t="s">
        <v>851</v>
      </c>
      <c r="G26" s="373" t="s">
        <v>862</v>
      </c>
      <c r="H26" s="373" t="s">
        <v>927</v>
      </c>
      <c r="I26" s="373" t="s">
        <v>932</v>
      </c>
      <c r="J26" s="373" t="s">
        <v>933</v>
      </c>
      <c r="K26" s="373" t="s">
        <v>933</v>
      </c>
      <c r="L26" s="371">
        <v>8836028</v>
      </c>
      <c r="M26" s="371" t="s">
        <v>930</v>
      </c>
      <c r="N26" s="372">
        <v>73000000</v>
      </c>
      <c r="O26" s="373" t="s">
        <v>800</v>
      </c>
      <c r="P26" s="368">
        <f t="shared" ref="P26:P27" si="1">N26</f>
        <v>73000000</v>
      </c>
    </row>
    <row r="27" spans="1:17" ht="24" customHeight="1">
      <c r="A27" s="371">
        <v>22</v>
      </c>
      <c r="B27" s="371" t="s">
        <v>934</v>
      </c>
      <c r="C27" s="371" t="s">
        <v>5</v>
      </c>
      <c r="D27" s="371" t="s">
        <v>808</v>
      </c>
      <c r="E27" s="371">
        <v>2017</v>
      </c>
      <c r="F27" s="371" t="s">
        <v>851</v>
      </c>
      <c r="G27" s="371" t="s">
        <v>862</v>
      </c>
      <c r="H27" s="371" t="s">
        <v>927</v>
      </c>
      <c r="I27" s="371" t="s">
        <v>935</v>
      </c>
      <c r="J27" s="371" t="s">
        <v>936</v>
      </c>
      <c r="K27" s="371" t="s">
        <v>936</v>
      </c>
      <c r="L27" s="371">
        <v>8836028</v>
      </c>
      <c r="M27" s="371" t="s">
        <v>930</v>
      </c>
      <c r="N27" s="372">
        <v>73000000</v>
      </c>
      <c r="O27" s="373" t="s">
        <v>800</v>
      </c>
      <c r="P27" s="368">
        <f t="shared" si="1"/>
        <v>73000000</v>
      </c>
    </row>
    <row r="28" spans="1:17" ht="24" customHeight="1">
      <c r="A28" s="373">
        <v>23</v>
      </c>
      <c r="B28" s="373" t="s">
        <v>937</v>
      </c>
      <c r="C28" s="373" t="s">
        <v>889</v>
      </c>
      <c r="D28" s="373" t="s">
        <v>1045</v>
      </c>
      <c r="E28" s="373">
        <v>2018</v>
      </c>
      <c r="F28" s="373" t="s">
        <v>938</v>
      </c>
      <c r="G28" s="373" t="s">
        <v>939</v>
      </c>
      <c r="H28" s="373" t="s">
        <v>940</v>
      </c>
      <c r="I28" s="373" t="s">
        <v>941</v>
      </c>
      <c r="J28" s="373" t="s">
        <v>942</v>
      </c>
      <c r="K28" s="373" t="s">
        <v>942</v>
      </c>
      <c r="L28" s="371">
        <v>6421068</v>
      </c>
      <c r="M28" s="373" t="s">
        <v>943</v>
      </c>
      <c r="N28" s="372">
        <v>119800000</v>
      </c>
      <c r="O28" s="373"/>
      <c r="P28" s="368">
        <f t="shared" si="0"/>
        <v>119800000</v>
      </c>
    </row>
    <row r="29" spans="1:17" ht="24" customHeight="1">
      <c r="A29" s="371">
        <v>24</v>
      </c>
      <c r="B29" s="373" t="s">
        <v>944</v>
      </c>
      <c r="C29" s="373" t="s">
        <v>889</v>
      </c>
      <c r="D29" s="373" t="s">
        <v>1045</v>
      </c>
      <c r="E29" s="373">
        <v>2017</v>
      </c>
      <c r="F29" s="373" t="s">
        <v>938</v>
      </c>
      <c r="G29" s="373" t="s">
        <v>939</v>
      </c>
      <c r="H29" s="373" t="s">
        <v>945</v>
      </c>
      <c r="I29" s="373" t="s">
        <v>946</v>
      </c>
      <c r="J29" s="373" t="s">
        <v>947</v>
      </c>
      <c r="K29" s="373" t="s">
        <v>947</v>
      </c>
      <c r="L29" s="371">
        <v>6421068</v>
      </c>
      <c r="M29" s="373" t="s">
        <v>943</v>
      </c>
      <c r="N29" s="372">
        <v>111400000</v>
      </c>
      <c r="O29" s="373"/>
      <c r="P29" s="368">
        <f t="shared" si="0"/>
        <v>111400000</v>
      </c>
    </row>
    <row r="30" spans="1:17" ht="24" customHeight="1">
      <c r="A30" s="373">
        <v>25</v>
      </c>
      <c r="B30" s="373" t="s">
        <v>948</v>
      </c>
      <c r="C30" s="373" t="s">
        <v>889</v>
      </c>
      <c r="D30" s="373" t="s">
        <v>1045</v>
      </c>
      <c r="E30" s="373">
        <v>2017</v>
      </c>
      <c r="F30" s="373" t="s">
        <v>938</v>
      </c>
      <c r="G30" s="373" t="s">
        <v>939</v>
      </c>
      <c r="H30" s="373" t="s">
        <v>945</v>
      </c>
      <c r="I30" s="373" t="s">
        <v>949</v>
      </c>
      <c r="J30" s="373" t="s">
        <v>950</v>
      </c>
      <c r="K30" s="373" t="s">
        <v>950</v>
      </c>
      <c r="L30" s="371">
        <v>6421068</v>
      </c>
      <c r="M30" s="373" t="s">
        <v>943</v>
      </c>
      <c r="N30" s="372">
        <v>111400000</v>
      </c>
      <c r="O30" s="373"/>
      <c r="P30" s="368">
        <f t="shared" si="0"/>
        <v>111400000</v>
      </c>
    </row>
    <row r="31" spans="1:17" ht="24" customHeight="1">
      <c r="A31" s="371">
        <v>26</v>
      </c>
      <c r="B31" s="371" t="s">
        <v>951</v>
      </c>
      <c r="C31" s="371" t="s">
        <v>889</v>
      </c>
      <c r="D31" s="371" t="s">
        <v>1045</v>
      </c>
      <c r="E31" s="371">
        <v>2019</v>
      </c>
      <c r="F31" s="371" t="s">
        <v>938</v>
      </c>
      <c r="G31" s="373" t="s">
        <v>939</v>
      </c>
      <c r="H31" s="371" t="s">
        <v>940</v>
      </c>
      <c r="I31" s="371" t="s">
        <v>952</v>
      </c>
      <c r="J31" s="377" t="s">
        <v>1046</v>
      </c>
      <c r="K31" s="377" t="s">
        <v>1046</v>
      </c>
      <c r="L31" s="373">
        <v>6421068</v>
      </c>
      <c r="M31" s="373" t="s">
        <v>943</v>
      </c>
      <c r="N31" s="372">
        <v>128800000</v>
      </c>
      <c r="O31" s="371"/>
      <c r="P31" s="368">
        <f t="shared" si="0"/>
        <v>128800000</v>
      </c>
    </row>
    <row r="32" spans="1:17" ht="24" customHeight="1">
      <c r="A32" s="373">
        <v>27</v>
      </c>
      <c r="B32" s="373" t="s">
        <v>953</v>
      </c>
      <c r="C32" s="373" t="s">
        <v>889</v>
      </c>
      <c r="D32" s="373" t="s">
        <v>870</v>
      </c>
      <c r="E32" s="371">
        <v>2020</v>
      </c>
      <c r="F32" s="373" t="s">
        <v>5</v>
      </c>
      <c r="G32" s="373" t="s">
        <v>862</v>
      </c>
      <c r="H32" s="373" t="s">
        <v>872</v>
      </c>
      <c r="I32" s="373" t="s">
        <v>954</v>
      </c>
      <c r="J32" s="373" t="s">
        <v>955</v>
      </c>
      <c r="K32" s="373" t="s">
        <v>955</v>
      </c>
      <c r="L32" s="429">
        <v>8008014</v>
      </c>
      <c r="M32" s="373" t="s">
        <v>876</v>
      </c>
      <c r="N32" s="372">
        <v>76300000</v>
      </c>
      <c r="O32" s="373"/>
      <c r="P32" s="368">
        <f t="shared" si="0"/>
        <v>76300000</v>
      </c>
    </row>
    <row r="33" spans="1:19" ht="24" customHeight="1">
      <c r="A33" s="371">
        <v>28</v>
      </c>
      <c r="B33" s="371" t="s">
        <v>956</v>
      </c>
      <c r="C33" s="371" t="s">
        <v>889</v>
      </c>
      <c r="D33" s="371" t="s">
        <v>870</v>
      </c>
      <c r="E33" s="371">
        <v>2020</v>
      </c>
      <c r="F33" s="371" t="s">
        <v>5</v>
      </c>
      <c r="G33" s="371" t="s">
        <v>862</v>
      </c>
      <c r="H33" s="371" t="s">
        <v>872</v>
      </c>
      <c r="I33" s="371" t="s">
        <v>957</v>
      </c>
      <c r="J33" s="371" t="s">
        <v>958</v>
      </c>
      <c r="K33" s="371" t="s">
        <v>958</v>
      </c>
      <c r="L33" s="429">
        <v>8008014</v>
      </c>
      <c r="M33" s="371" t="s">
        <v>876</v>
      </c>
      <c r="N33" s="372">
        <v>76300000</v>
      </c>
      <c r="O33" s="371"/>
      <c r="P33" s="368">
        <f t="shared" si="0"/>
        <v>76300000</v>
      </c>
    </row>
    <row r="34" spans="1:19" ht="24" customHeight="1">
      <c r="A34" s="374">
        <v>29</v>
      </c>
      <c r="B34" s="374" t="s">
        <v>959</v>
      </c>
      <c r="C34" s="374" t="s">
        <v>889</v>
      </c>
      <c r="D34" s="374" t="s">
        <v>870</v>
      </c>
      <c r="E34" s="375">
        <v>2020</v>
      </c>
      <c r="F34" s="374" t="s">
        <v>5</v>
      </c>
      <c r="G34" s="374" t="s">
        <v>862</v>
      </c>
      <c r="H34" s="374" t="s">
        <v>872</v>
      </c>
      <c r="I34" s="374" t="s">
        <v>960</v>
      </c>
      <c r="J34" s="374" t="s">
        <v>961</v>
      </c>
      <c r="K34" s="374" t="s">
        <v>961</v>
      </c>
      <c r="L34" s="430">
        <v>8008014</v>
      </c>
      <c r="M34" s="374" t="s">
        <v>876</v>
      </c>
      <c r="N34" s="372">
        <v>76300000</v>
      </c>
      <c r="O34" s="374"/>
      <c r="P34" s="368">
        <f t="shared" si="0"/>
        <v>76300000</v>
      </c>
    </row>
    <row r="35" spans="1:19" ht="24" customHeight="1">
      <c r="A35" s="375">
        <v>30</v>
      </c>
      <c r="B35" s="375" t="s">
        <v>1051</v>
      </c>
      <c r="C35" s="374" t="s">
        <v>889</v>
      </c>
      <c r="D35" s="375" t="s">
        <v>1053</v>
      </c>
      <c r="E35" s="375">
        <v>2021</v>
      </c>
      <c r="F35" s="375" t="s">
        <v>1079</v>
      </c>
      <c r="G35" s="374" t="s">
        <v>862</v>
      </c>
      <c r="H35" s="374" t="s">
        <v>945</v>
      </c>
      <c r="I35" s="448">
        <v>25693030162583</v>
      </c>
      <c r="J35" s="431" t="s">
        <v>1047</v>
      </c>
      <c r="K35" s="431" t="s">
        <v>1047</v>
      </c>
      <c r="L35" s="430">
        <v>5836084</v>
      </c>
      <c r="M35" s="375">
        <v>2999</v>
      </c>
      <c r="N35" s="372">
        <v>270000000</v>
      </c>
      <c r="O35" s="375" t="s">
        <v>800</v>
      </c>
      <c r="P35" s="368">
        <f>N35</f>
        <v>270000000</v>
      </c>
      <c r="Q35" t="s">
        <v>800</v>
      </c>
    </row>
    <row r="36" spans="1:19" ht="24" customHeight="1">
      <c r="A36" s="374">
        <v>31</v>
      </c>
      <c r="B36" s="374" t="s">
        <v>1052</v>
      </c>
      <c r="C36" s="374" t="s">
        <v>1048</v>
      </c>
      <c r="D36" s="374" t="s">
        <v>1078</v>
      </c>
      <c r="E36" s="375">
        <v>2020</v>
      </c>
      <c r="F36" s="374" t="s">
        <v>1080</v>
      </c>
      <c r="G36" s="374" t="s">
        <v>862</v>
      </c>
      <c r="H36" s="374" t="s">
        <v>945</v>
      </c>
      <c r="I36" s="374" t="s">
        <v>1049</v>
      </c>
      <c r="J36" s="431" t="s">
        <v>1050</v>
      </c>
      <c r="K36" s="431" t="s">
        <v>1050</v>
      </c>
      <c r="L36" s="430">
        <v>9033078</v>
      </c>
      <c r="M36" s="374">
        <v>1987</v>
      </c>
      <c r="N36" s="372">
        <v>96300000</v>
      </c>
      <c r="O36" s="374" t="s">
        <v>800</v>
      </c>
      <c r="P36" s="368">
        <f>N36</f>
        <v>96300000</v>
      </c>
    </row>
    <row r="37" spans="1:19" ht="24" customHeight="1">
      <c r="A37" s="375">
        <v>32</v>
      </c>
      <c r="B37" s="375" t="s">
        <v>1083</v>
      </c>
      <c r="C37" s="374" t="s">
        <v>5</v>
      </c>
      <c r="D37" s="375" t="s">
        <v>1084</v>
      </c>
      <c r="E37" s="375">
        <v>2017</v>
      </c>
      <c r="F37" s="375" t="s">
        <v>1085</v>
      </c>
      <c r="G37" s="374" t="s">
        <v>862</v>
      </c>
      <c r="H37" s="374" t="s">
        <v>945</v>
      </c>
      <c r="I37" s="374" t="s">
        <v>1086</v>
      </c>
      <c r="J37" s="431" t="s">
        <v>1087</v>
      </c>
      <c r="K37" s="431" t="s">
        <v>1087</v>
      </c>
      <c r="L37" s="446">
        <v>808042</v>
      </c>
      <c r="M37" s="375">
        <v>2000</v>
      </c>
      <c r="N37" s="372">
        <v>133800000</v>
      </c>
      <c r="O37" s="375"/>
      <c r="P37" s="368">
        <f t="shared" si="0"/>
        <v>133800000</v>
      </c>
    </row>
    <row r="38" spans="1:19" ht="24" customHeight="1">
      <c r="A38" s="375">
        <v>33</v>
      </c>
      <c r="B38" s="375" t="s">
        <v>1088</v>
      </c>
      <c r="C38" s="374" t="s">
        <v>1089</v>
      </c>
      <c r="D38" s="375" t="s">
        <v>1090</v>
      </c>
      <c r="E38" s="375">
        <v>2021</v>
      </c>
      <c r="F38" s="375" t="s">
        <v>1091</v>
      </c>
      <c r="G38" s="374" t="s">
        <v>862</v>
      </c>
      <c r="H38" s="374" t="s">
        <v>945</v>
      </c>
      <c r="I38" s="374" t="s">
        <v>1092</v>
      </c>
      <c r="J38" s="431" t="s">
        <v>1093</v>
      </c>
      <c r="K38" s="431" t="s">
        <v>1093</v>
      </c>
      <c r="L38" s="430">
        <v>6406133</v>
      </c>
      <c r="M38" s="375">
        <v>1600</v>
      </c>
      <c r="N38" s="372">
        <v>93600000</v>
      </c>
      <c r="O38" s="375"/>
      <c r="P38" s="368">
        <f t="shared" si="0"/>
        <v>93600000</v>
      </c>
    </row>
    <row r="39" spans="1:19" ht="24" customHeight="1">
      <c r="A39" s="374">
        <v>34</v>
      </c>
      <c r="B39" s="374" t="s">
        <v>1094</v>
      </c>
      <c r="C39" s="374" t="s">
        <v>1095</v>
      </c>
      <c r="D39" s="375" t="s">
        <v>1084</v>
      </c>
      <c r="E39" s="375">
        <v>2012</v>
      </c>
      <c r="F39" s="374" t="s">
        <v>1097</v>
      </c>
      <c r="G39" s="374" t="s">
        <v>1096</v>
      </c>
      <c r="H39" s="374" t="s">
        <v>1098</v>
      </c>
      <c r="I39" s="374">
        <v>8792095</v>
      </c>
      <c r="J39" s="431" t="s">
        <v>1099</v>
      </c>
      <c r="K39" s="431" t="s">
        <v>1099</v>
      </c>
      <c r="L39" s="430">
        <v>817034</v>
      </c>
      <c r="M39" s="374">
        <v>800</v>
      </c>
      <c r="N39" s="372">
        <v>24900000</v>
      </c>
      <c r="O39" s="374" t="s">
        <v>800</v>
      </c>
      <c r="P39" s="368">
        <f>N39</f>
        <v>24900000</v>
      </c>
    </row>
    <row r="40" spans="1:19" ht="24" customHeight="1">
      <c r="A40" s="375">
        <v>35</v>
      </c>
      <c r="B40" s="375" t="s">
        <v>1114</v>
      </c>
      <c r="C40" s="374" t="s">
        <v>889</v>
      </c>
      <c r="D40" s="375" t="s">
        <v>1121</v>
      </c>
      <c r="E40" s="375">
        <v>2016</v>
      </c>
      <c r="F40" s="375" t="s">
        <v>1125</v>
      </c>
      <c r="G40" s="374" t="s">
        <v>862</v>
      </c>
      <c r="H40" s="374" t="s">
        <v>1122</v>
      </c>
      <c r="I40" s="374" t="s">
        <v>1123</v>
      </c>
      <c r="J40" s="431" t="s">
        <v>1124</v>
      </c>
      <c r="K40" s="431" t="s">
        <v>1124</v>
      </c>
      <c r="L40" s="430">
        <v>5606079</v>
      </c>
      <c r="M40" s="375">
        <v>1998</v>
      </c>
      <c r="N40" s="372">
        <v>81500000</v>
      </c>
      <c r="O40" s="375"/>
      <c r="P40" s="368">
        <v>81500000</v>
      </c>
    </row>
    <row r="41" spans="1:19" ht="24" customHeight="1">
      <c r="A41" s="375">
        <v>36</v>
      </c>
      <c r="B41" s="375" t="s">
        <v>1115</v>
      </c>
      <c r="C41" s="374" t="s">
        <v>1048</v>
      </c>
      <c r="D41" s="375" t="s">
        <v>1053</v>
      </c>
      <c r="E41" s="375">
        <v>2020</v>
      </c>
      <c r="F41" s="375" t="s">
        <v>1126</v>
      </c>
      <c r="G41" s="374" t="s">
        <v>862</v>
      </c>
      <c r="H41" s="374" t="s">
        <v>1119</v>
      </c>
      <c r="I41" s="447">
        <v>28291480201680</v>
      </c>
      <c r="J41" s="431" t="s">
        <v>1120</v>
      </c>
      <c r="K41" s="431" t="s">
        <v>1120</v>
      </c>
      <c r="L41" s="430">
        <v>5801331</v>
      </c>
      <c r="M41" s="375">
        <v>1332</v>
      </c>
      <c r="N41" s="372">
        <v>124900000</v>
      </c>
      <c r="O41" s="375"/>
      <c r="P41" s="368">
        <f>N41</f>
        <v>124900000</v>
      </c>
    </row>
    <row r="42" spans="1:19" ht="24" customHeight="1" thickBot="1">
      <c r="A42" s="374">
        <v>37</v>
      </c>
      <c r="B42" s="374" t="s">
        <v>1116</v>
      </c>
      <c r="C42" s="374" t="s">
        <v>889</v>
      </c>
      <c r="D42" s="375" t="s">
        <v>1053</v>
      </c>
      <c r="E42" s="375">
        <v>2022</v>
      </c>
      <c r="F42" s="374" t="s">
        <v>1127</v>
      </c>
      <c r="G42" s="374" t="s">
        <v>862</v>
      </c>
      <c r="H42" s="374" t="s">
        <v>1117</v>
      </c>
      <c r="I42" s="447">
        <v>27492031968135</v>
      </c>
      <c r="J42" s="431" t="s">
        <v>1118</v>
      </c>
      <c r="K42" s="431" t="s">
        <v>1118</v>
      </c>
      <c r="L42" s="430">
        <v>5806092</v>
      </c>
      <c r="M42" s="375">
        <v>1991</v>
      </c>
      <c r="N42" s="372">
        <v>275800000</v>
      </c>
      <c r="O42" s="374" t="s">
        <v>800</v>
      </c>
      <c r="P42" s="368">
        <f>N42</f>
        <v>275800000</v>
      </c>
      <c r="Q42" t="s">
        <v>800</v>
      </c>
      <c r="S42" s="1" t="s">
        <v>800</v>
      </c>
    </row>
    <row r="43" spans="1:19" ht="36" customHeight="1" thickBot="1">
      <c r="A43" s="529" t="s">
        <v>7</v>
      </c>
      <c r="B43" s="530"/>
      <c r="C43" s="530"/>
      <c r="D43" s="530"/>
      <c r="E43" s="530"/>
      <c r="F43" s="530"/>
      <c r="G43" s="530"/>
      <c r="H43" s="530"/>
      <c r="I43" s="530"/>
      <c r="J43" s="530"/>
      <c r="K43" s="530"/>
      <c r="L43" s="530"/>
      <c r="M43" s="531"/>
      <c r="N43" s="376">
        <f>SUM(N6:N42)</f>
        <v>3700600000</v>
      </c>
      <c r="O43" s="376">
        <f>SUM(O6:O42)</f>
        <v>40870108</v>
      </c>
      <c r="P43" s="369">
        <f>SUM(P6:P42)</f>
        <v>3741470108</v>
      </c>
      <c r="S43" t="s">
        <v>800</v>
      </c>
    </row>
    <row r="44" spans="1:1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mergeCells count="20">
    <mergeCell ref="A43:M43"/>
    <mergeCell ref="D4:D5"/>
    <mergeCell ref="E4:E5"/>
    <mergeCell ref="F4:F5"/>
    <mergeCell ref="G4:G5"/>
    <mergeCell ref="H4:H5"/>
    <mergeCell ref="A1:O1"/>
    <mergeCell ref="A2:O2"/>
    <mergeCell ref="A3:O3"/>
    <mergeCell ref="A4:A5"/>
    <mergeCell ref="B4:B5"/>
    <mergeCell ref="O4:O5"/>
    <mergeCell ref="C4:C5"/>
    <mergeCell ref="N4:N5"/>
    <mergeCell ref="P4:P5"/>
    <mergeCell ref="I4:I5"/>
    <mergeCell ref="J4:J5"/>
    <mergeCell ref="K4:K5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0"/>
  <sheetViews>
    <sheetView workbookViewId="0">
      <selection activeCell="C9" sqref="C9:G21"/>
    </sheetView>
  </sheetViews>
  <sheetFormatPr baseColWidth="10" defaultRowHeight="15"/>
  <sheetData>
    <row r="20" spans="3:3">
      <c r="C20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89"/>
  <sheetViews>
    <sheetView topLeftCell="C277" zoomScale="91" zoomScaleNormal="91" workbookViewId="0">
      <selection activeCell="D308" sqref="D308"/>
    </sheetView>
  </sheetViews>
  <sheetFormatPr baseColWidth="10" defaultRowHeight="15"/>
  <cols>
    <col min="3" max="3" width="14.6640625" bestFit="1" customWidth="1"/>
    <col min="4" max="4" width="16.6640625" bestFit="1" customWidth="1"/>
    <col min="5" max="6" width="16.5" bestFit="1" customWidth="1"/>
    <col min="9" max="9" width="17.83203125" style="59" customWidth="1"/>
    <col min="11" max="11" width="13" bestFit="1" customWidth="1"/>
    <col min="14" max="14" width="18.83203125" bestFit="1" customWidth="1"/>
  </cols>
  <sheetData>
    <row r="1" spans="1:14" ht="24.75" customHeight="1">
      <c r="A1" s="547" t="s">
        <v>618</v>
      </c>
      <c r="B1" s="547"/>
      <c r="C1" s="547"/>
      <c r="D1" s="547"/>
      <c r="E1" s="547"/>
      <c r="F1" s="547"/>
      <c r="G1" s="547"/>
      <c r="H1" s="547"/>
      <c r="I1" s="547"/>
    </row>
    <row r="2" spans="1:14" ht="31.5" customHeight="1">
      <c r="A2" s="533" t="s">
        <v>12</v>
      </c>
      <c r="B2" s="533"/>
      <c r="C2" s="533"/>
      <c r="D2" s="533"/>
      <c r="E2" s="533"/>
      <c r="F2" s="534" t="s">
        <v>22</v>
      </c>
      <c r="G2" s="534"/>
      <c r="H2" s="534"/>
      <c r="I2" s="55" t="s">
        <v>23</v>
      </c>
      <c r="K2" s="548" t="s">
        <v>12</v>
      </c>
      <c r="L2" s="548"/>
      <c r="M2" s="548"/>
      <c r="N2" s="38" t="s">
        <v>0</v>
      </c>
    </row>
    <row r="3" spans="1:14">
      <c r="A3" s="4">
        <v>1</v>
      </c>
      <c r="B3" s="532" t="s">
        <v>24</v>
      </c>
      <c r="C3" s="532"/>
      <c r="D3" s="532"/>
      <c r="E3" s="532"/>
      <c r="F3" s="532" t="s">
        <v>25</v>
      </c>
      <c r="G3" s="532"/>
      <c r="H3" s="532"/>
      <c r="I3" s="56">
        <v>8037181.9522262337</v>
      </c>
      <c r="J3" s="36"/>
      <c r="K3" s="544" t="s">
        <v>619</v>
      </c>
      <c r="L3" s="545"/>
      <c r="M3" s="546"/>
      <c r="N3" s="39">
        <v>5994500</v>
      </c>
    </row>
    <row r="4" spans="1:14">
      <c r="A4" s="4">
        <f>+A3+1</f>
        <v>2</v>
      </c>
      <c r="B4" s="532" t="s">
        <v>26</v>
      </c>
      <c r="C4" s="532"/>
      <c r="D4" s="532"/>
      <c r="E4" s="532"/>
      <c r="F4" s="532" t="s">
        <v>27</v>
      </c>
      <c r="G4" s="532"/>
      <c r="H4" s="532"/>
      <c r="I4" s="56">
        <v>4879336.9111154815</v>
      </c>
      <c r="J4" s="36"/>
      <c r="K4" s="544" t="s">
        <v>620</v>
      </c>
      <c r="L4" s="545"/>
      <c r="M4" s="546"/>
      <c r="N4" s="39">
        <v>2493853600</v>
      </c>
    </row>
    <row r="5" spans="1:14">
      <c r="A5" s="4">
        <f t="shared" ref="A5:A68" si="0">+A4+1</f>
        <v>3</v>
      </c>
      <c r="B5" s="532" t="s">
        <v>28</v>
      </c>
      <c r="C5" s="532"/>
      <c r="D5" s="532"/>
      <c r="E5" s="532"/>
      <c r="F5" s="532" t="s">
        <v>29</v>
      </c>
      <c r="G5" s="532"/>
      <c r="H5" s="532"/>
      <c r="I5" s="56">
        <v>24665981.648945771</v>
      </c>
      <c r="J5" s="36"/>
      <c r="K5" s="544" t="s">
        <v>621</v>
      </c>
      <c r="L5" s="545"/>
      <c r="M5" s="546"/>
      <c r="N5" s="39">
        <v>4000050</v>
      </c>
    </row>
    <row r="6" spans="1:14">
      <c r="A6" s="4">
        <f t="shared" si="0"/>
        <v>4</v>
      </c>
      <c r="B6" s="532" t="s">
        <v>30</v>
      </c>
      <c r="C6" s="532"/>
      <c r="D6" s="532"/>
      <c r="E6" s="532"/>
      <c r="F6" s="532" t="s">
        <v>31</v>
      </c>
      <c r="G6" s="532"/>
      <c r="H6" s="532"/>
      <c r="I6" s="56">
        <v>89480079.66012384</v>
      </c>
      <c r="J6" s="36"/>
      <c r="K6" s="544" t="s">
        <v>622</v>
      </c>
      <c r="L6" s="545"/>
      <c r="M6" s="546"/>
      <c r="N6" s="39">
        <v>5400000</v>
      </c>
    </row>
    <row r="7" spans="1:14">
      <c r="A7" s="4">
        <f t="shared" si="0"/>
        <v>5</v>
      </c>
      <c r="B7" s="532" t="s">
        <v>32</v>
      </c>
      <c r="C7" s="532"/>
      <c r="D7" s="532"/>
      <c r="E7" s="532"/>
      <c r="F7" s="532" t="s">
        <v>33</v>
      </c>
      <c r="G7" s="532"/>
      <c r="H7" s="532"/>
      <c r="I7" s="56">
        <v>27445515.277111355</v>
      </c>
      <c r="J7" s="36"/>
      <c r="K7" s="544" t="s">
        <v>623</v>
      </c>
      <c r="L7" s="545"/>
      <c r="M7" s="546"/>
      <c r="N7" s="39">
        <v>1792224</v>
      </c>
    </row>
    <row r="8" spans="1:14">
      <c r="A8" s="4">
        <f t="shared" si="0"/>
        <v>6</v>
      </c>
      <c r="B8" s="532" t="s">
        <v>34</v>
      </c>
      <c r="C8" s="532"/>
      <c r="D8" s="532"/>
      <c r="E8" s="532"/>
      <c r="F8" s="532" t="s">
        <v>35</v>
      </c>
      <c r="G8" s="532"/>
      <c r="H8" s="532"/>
      <c r="I8" s="56">
        <v>138908164.67924717</v>
      </c>
      <c r="J8" s="36"/>
      <c r="K8" s="544" t="s">
        <v>622</v>
      </c>
      <c r="L8" s="545"/>
      <c r="M8" s="546"/>
      <c r="N8" s="39">
        <v>1211460</v>
      </c>
    </row>
    <row r="9" spans="1:14">
      <c r="A9" s="4">
        <f t="shared" si="0"/>
        <v>7</v>
      </c>
      <c r="B9" s="532" t="s">
        <v>36</v>
      </c>
      <c r="C9" s="532"/>
      <c r="D9" s="532"/>
      <c r="E9" s="532"/>
      <c r="F9" s="532" t="s">
        <v>37</v>
      </c>
      <c r="G9" s="532"/>
      <c r="H9" s="532"/>
      <c r="I9" s="56">
        <v>74979373.722064361</v>
      </c>
      <c r="J9" s="36"/>
      <c r="K9" s="544" t="s">
        <v>622</v>
      </c>
      <c r="L9" s="545"/>
      <c r="M9" s="546"/>
      <c r="N9" s="39">
        <v>1006200</v>
      </c>
    </row>
    <row r="10" spans="1:14">
      <c r="A10" s="4">
        <f t="shared" si="0"/>
        <v>8</v>
      </c>
      <c r="B10" s="532" t="s">
        <v>38</v>
      </c>
      <c r="C10" s="532"/>
      <c r="D10" s="532"/>
      <c r="E10" s="532"/>
      <c r="F10" s="532" t="s">
        <v>39</v>
      </c>
      <c r="G10" s="532"/>
      <c r="H10" s="532"/>
      <c r="I10" s="56">
        <v>291432498.39144301</v>
      </c>
      <c r="J10" s="36"/>
      <c r="K10" s="544" t="s">
        <v>624</v>
      </c>
      <c r="L10" s="545"/>
      <c r="M10" s="546"/>
      <c r="N10" s="39">
        <v>1202421</v>
      </c>
    </row>
    <row r="11" spans="1:14">
      <c r="A11" s="4">
        <f t="shared" si="0"/>
        <v>9</v>
      </c>
      <c r="B11" s="532" t="s">
        <v>40</v>
      </c>
      <c r="C11" s="532"/>
      <c r="D11" s="532"/>
      <c r="E11" s="532"/>
      <c r="F11" s="532" t="s">
        <v>41</v>
      </c>
      <c r="G11" s="532"/>
      <c r="H11" s="532"/>
      <c r="I11" s="56">
        <v>197280522.18727717</v>
      </c>
      <c r="J11" s="36"/>
      <c r="K11" s="544" t="s">
        <v>622</v>
      </c>
      <c r="L11" s="545"/>
      <c r="M11" s="546"/>
      <c r="N11" s="39">
        <v>8000064</v>
      </c>
    </row>
    <row r="12" spans="1:14">
      <c r="A12" s="4">
        <f t="shared" si="0"/>
        <v>10</v>
      </c>
      <c r="B12" s="532" t="s">
        <v>42</v>
      </c>
      <c r="C12" s="532"/>
      <c r="D12" s="532"/>
      <c r="E12" s="532"/>
      <c r="F12" s="532" t="s">
        <v>43</v>
      </c>
      <c r="G12" s="532"/>
      <c r="H12" s="532"/>
      <c r="I12" s="56">
        <v>1392189467.8583598</v>
      </c>
      <c r="J12" s="36"/>
      <c r="K12" s="544" t="s">
        <v>622</v>
      </c>
      <c r="L12" s="545"/>
      <c r="M12" s="546"/>
      <c r="N12" s="39">
        <v>7004923</v>
      </c>
    </row>
    <row r="13" spans="1:14">
      <c r="A13" s="4">
        <f t="shared" si="0"/>
        <v>11</v>
      </c>
      <c r="B13" s="532" t="s">
        <v>44</v>
      </c>
      <c r="C13" s="532"/>
      <c r="D13" s="532"/>
      <c r="E13" s="532"/>
      <c r="F13" s="532" t="s">
        <v>45</v>
      </c>
      <c r="G13" s="532"/>
      <c r="H13" s="532"/>
      <c r="I13" s="56">
        <v>18370958.078510791</v>
      </c>
      <c r="J13" s="36"/>
      <c r="K13" s="544" t="s">
        <v>625</v>
      </c>
      <c r="L13" s="545"/>
      <c r="M13" s="546"/>
      <c r="N13" s="39">
        <v>20321833698.799999</v>
      </c>
    </row>
    <row r="14" spans="1:14">
      <c r="A14" s="4">
        <f t="shared" si="0"/>
        <v>12</v>
      </c>
      <c r="B14" s="532" t="s">
        <v>46</v>
      </c>
      <c r="C14" s="532"/>
      <c r="D14" s="532"/>
      <c r="E14" s="532"/>
      <c r="F14" s="532" t="s">
        <v>47</v>
      </c>
      <c r="G14" s="532"/>
      <c r="H14" s="532"/>
      <c r="I14" s="56">
        <v>72754747.156079233</v>
      </c>
      <c r="J14" s="36"/>
      <c r="K14" s="544" t="s">
        <v>626</v>
      </c>
      <c r="L14" s="545"/>
      <c r="M14" s="546"/>
      <c r="N14" s="39">
        <v>158186014</v>
      </c>
    </row>
    <row r="15" spans="1:14">
      <c r="A15" s="4">
        <f t="shared" si="0"/>
        <v>13</v>
      </c>
      <c r="B15" s="532" t="s">
        <v>48</v>
      </c>
      <c r="C15" s="532"/>
      <c r="D15" s="532"/>
      <c r="E15" s="532"/>
      <c r="F15" s="532" t="s">
        <v>49</v>
      </c>
      <c r="G15" s="532"/>
      <c r="H15" s="532"/>
      <c r="I15" s="56">
        <v>9402875.238265492</v>
      </c>
      <c r="J15" s="36"/>
      <c r="K15" s="544" t="s">
        <v>627</v>
      </c>
      <c r="L15" s="545"/>
      <c r="M15" s="546"/>
      <c r="N15" s="39">
        <v>23338068</v>
      </c>
    </row>
    <row r="16" spans="1:14">
      <c r="A16" s="4">
        <f t="shared" si="0"/>
        <v>14</v>
      </c>
      <c r="B16" s="532" t="s">
        <v>50</v>
      </c>
      <c r="C16" s="532"/>
      <c r="D16" s="532"/>
      <c r="E16" s="532"/>
      <c r="F16" s="532" t="s">
        <v>51</v>
      </c>
      <c r="G16" s="532"/>
      <c r="H16" s="532"/>
      <c r="I16" s="56">
        <v>5100323.738037155</v>
      </c>
      <c r="J16" s="36"/>
      <c r="K16" s="544" t="s">
        <v>628</v>
      </c>
      <c r="L16" s="545"/>
      <c r="M16" s="546"/>
      <c r="N16" s="39">
        <v>91953201</v>
      </c>
    </row>
    <row r="17" spans="1:14">
      <c r="A17" s="4">
        <f t="shared" si="0"/>
        <v>15</v>
      </c>
      <c r="B17" s="532" t="s">
        <v>52</v>
      </c>
      <c r="C17" s="532"/>
      <c r="D17" s="532"/>
      <c r="E17" s="532"/>
      <c r="F17" s="532" t="s">
        <v>53</v>
      </c>
      <c r="G17" s="532"/>
      <c r="H17" s="532"/>
      <c r="I17" s="56">
        <v>1411504393.8543067</v>
      </c>
      <c r="J17" s="36"/>
      <c r="K17" s="544" t="s">
        <v>629</v>
      </c>
      <c r="L17" s="545"/>
      <c r="M17" s="546"/>
      <c r="N17" s="39">
        <v>10828725</v>
      </c>
    </row>
    <row r="18" spans="1:14">
      <c r="A18" s="4">
        <f t="shared" si="0"/>
        <v>16</v>
      </c>
      <c r="B18" s="532" t="s">
        <v>54</v>
      </c>
      <c r="C18" s="532"/>
      <c r="D18" s="532"/>
      <c r="E18" s="532"/>
      <c r="F18" s="532" t="s">
        <v>55</v>
      </c>
      <c r="G18" s="532"/>
      <c r="H18" s="532"/>
      <c r="I18" s="56">
        <v>395306585.21702665</v>
      </c>
      <c r="J18" s="36"/>
      <c r="K18" s="544" t="s">
        <v>630</v>
      </c>
      <c r="L18" s="545"/>
      <c r="M18" s="546"/>
      <c r="N18" s="39">
        <v>10395576</v>
      </c>
    </row>
    <row r="19" spans="1:14">
      <c r="A19" s="4">
        <f t="shared" si="0"/>
        <v>17</v>
      </c>
      <c r="B19" s="532" t="s">
        <v>56</v>
      </c>
      <c r="C19" s="532"/>
      <c r="D19" s="532"/>
      <c r="E19" s="532"/>
      <c r="F19" s="532" t="s">
        <v>57</v>
      </c>
      <c r="G19" s="532"/>
      <c r="H19" s="532"/>
      <c r="I19" s="56">
        <v>29368596.422797255</v>
      </c>
      <c r="J19" s="36"/>
      <c r="K19" s="544" t="s">
        <v>629</v>
      </c>
      <c r="L19" s="545"/>
      <c r="M19" s="546"/>
      <c r="N19" s="39">
        <v>281021902.30000001</v>
      </c>
    </row>
    <row r="20" spans="1:14">
      <c r="A20" s="4">
        <f t="shared" si="0"/>
        <v>18</v>
      </c>
      <c r="B20" s="532" t="s">
        <v>58</v>
      </c>
      <c r="C20" s="532"/>
      <c r="D20" s="532"/>
      <c r="E20" s="532"/>
      <c r="F20" s="532" t="s">
        <v>59</v>
      </c>
      <c r="G20" s="532"/>
      <c r="H20" s="532"/>
      <c r="I20" s="56">
        <v>3144086.4077950236</v>
      </c>
      <c r="J20" s="36"/>
      <c r="K20" s="544" t="s">
        <v>629</v>
      </c>
      <c r="L20" s="545"/>
      <c r="M20" s="546"/>
      <c r="N20" s="39">
        <v>10395576</v>
      </c>
    </row>
    <row r="21" spans="1:14">
      <c r="A21" s="4">
        <f t="shared" si="0"/>
        <v>19</v>
      </c>
      <c r="B21" s="532" t="s">
        <v>60</v>
      </c>
      <c r="C21" s="532"/>
      <c r="D21" s="532"/>
      <c r="E21" s="532"/>
      <c r="F21" s="532" t="s">
        <v>61</v>
      </c>
      <c r="G21" s="532"/>
      <c r="H21" s="532"/>
      <c r="I21" s="56">
        <v>40802634.787146136</v>
      </c>
      <c r="J21" s="36"/>
      <c r="K21" s="544" t="s">
        <v>629</v>
      </c>
      <c r="L21" s="545"/>
      <c r="M21" s="546"/>
      <c r="N21" s="39">
        <v>7796682</v>
      </c>
    </row>
    <row r="22" spans="1:14">
      <c r="A22" s="4">
        <f t="shared" si="0"/>
        <v>20</v>
      </c>
      <c r="B22" s="532" t="s">
        <v>63</v>
      </c>
      <c r="C22" s="532"/>
      <c r="D22" s="532"/>
      <c r="E22" s="532"/>
      <c r="F22" s="532" t="s">
        <v>64</v>
      </c>
      <c r="G22" s="532"/>
      <c r="H22" s="532"/>
      <c r="I22" s="56">
        <v>844307.59159467067</v>
      </c>
      <c r="J22" s="36"/>
      <c r="K22" s="544" t="s">
        <v>629</v>
      </c>
      <c r="L22" s="545"/>
      <c r="M22" s="546"/>
      <c r="N22" s="39">
        <v>17325960</v>
      </c>
    </row>
    <row r="23" spans="1:14">
      <c r="A23" s="4">
        <f t="shared" si="0"/>
        <v>21</v>
      </c>
      <c r="B23" s="532" t="s">
        <v>65</v>
      </c>
      <c r="C23" s="532"/>
      <c r="D23" s="532"/>
      <c r="E23" s="532"/>
      <c r="F23" s="532" t="s">
        <v>66</v>
      </c>
      <c r="G23" s="532"/>
      <c r="H23" s="532"/>
      <c r="I23" s="56">
        <v>61203884.856445864</v>
      </c>
      <c r="J23" s="36"/>
      <c r="K23" s="544" t="s">
        <v>629</v>
      </c>
      <c r="L23" s="545"/>
      <c r="M23" s="546"/>
      <c r="N23" s="39">
        <v>4331490</v>
      </c>
    </row>
    <row r="24" spans="1:14">
      <c r="A24" s="4">
        <f t="shared" si="0"/>
        <v>22</v>
      </c>
      <c r="B24" s="532" t="s">
        <v>67</v>
      </c>
      <c r="C24" s="532"/>
      <c r="D24" s="532"/>
      <c r="E24" s="532"/>
      <c r="F24" s="532" t="s">
        <v>66</v>
      </c>
      <c r="G24" s="532"/>
      <c r="H24" s="532"/>
      <c r="I24" s="56">
        <v>32132039.54963408</v>
      </c>
      <c r="J24" s="36"/>
      <c r="K24" s="544" t="s">
        <v>629</v>
      </c>
      <c r="L24" s="545"/>
      <c r="M24" s="546"/>
      <c r="N24" s="39">
        <v>12128176</v>
      </c>
    </row>
    <row r="25" spans="1:14">
      <c r="A25" s="4">
        <f t="shared" si="0"/>
        <v>23</v>
      </c>
      <c r="B25" s="532" t="s">
        <v>68</v>
      </c>
      <c r="C25" s="532"/>
      <c r="D25" s="532"/>
      <c r="E25" s="532"/>
      <c r="F25" s="532" t="s">
        <v>66</v>
      </c>
      <c r="G25" s="532"/>
      <c r="H25" s="532"/>
      <c r="I25" s="56">
        <v>48120330.390683427</v>
      </c>
      <c r="J25" s="36"/>
      <c r="K25" s="544" t="s">
        <v>631</v>
      </c>
      <c r="L25" s="545"/>
      <c r="M25" s="546"/>
      <c r="N25" s="39">
        <v>28587834</v>
      </c>
    </row>
    <row r="26" spans="1:14">
      <c r="A26" s="4">
        <f t="shared" si="0"/>
        <v>24</v>
      </c>
      <c r="B26" s="532" t="s">
        <v>69</v>
      </c>
      <c r="C26" s="532"/>
      <c r="D26" s="532"/>
      <c r="E26" s="532"/>
      <c r="F26" s="532" t="s">
        <v>66</v>
      </c>
      <c r="G26" s="532"/>
      <c r="H26" s="532"/>
      <c r="I26" s="56">
        <v>165760521.48620754</v>
      </c>
      <c r="J26" s="36"/>
      <c r="K26" s="544" t="s">
        <v>632</v>
      </c>
      <c r="L26" s="545"/>
      <c r="M26" s="546"/>
      <c r="N26" s="39">
        <v>17759109</v>
      </c>
    </row>
    <row r="27" spans="1:14">
      <c r="A27" s="4">
        <f t="shared" si="0"/>
        <v>25</v>
      </c>
      <c r="B27" s="532" t="s">
        <v>70</v>
      </c>
      <c r="C27" s="532"/>
      <c r="D27" s="532"/>
      <c r="E27" s="532"/>
      <c r="F27" s="532" t="s">
        <v>66</v>
      </c>
      <c r="G27" s="532"/>
      <c r="H27" s="532"/>
      <c r="I27" s="56">
        <v>48120330.390683427</v>
      </c>
      <c r="J27" s="36"/>
      <c r="K27" s="544" t="s">
        <v>632</v>
      </c>
      <c r="L27" s="545"/>
      <c r="M27" s="546"/>
      <c r="N27" s="39">
        <v>18625407</v>
      </c>
    </row>
    <row r="28" spans="1:14">
      <c r="A28" s="4">
        <f t="shared" si="0"/>
        <v>26</v>
      </c>
      <c r="B28" s="532" t="s">
        <v>71</v>
      </c>
      <c r="C28" s="532"/>
      <c r="D28" s="532"/>
      <c r="E28" s="532"/>
      <c r="F28" s="532" t="s">
        <v>66</v>
      </c>
      <c r="G28" s="532"/>
      <c r="H28" s="532"/>
      <c r="I28" s="56">
        <v>18908736.21344943</v>
      </c>
      <c r="J28" s="36"/>
      <c r="K28" s="544" t="s">
        <v>632</v>
      </c>
      <c r="L28" s="545"/>
      <c r="M28" s="546"/>
      <c r="N28" s="39">
        <v>18192258</v>
      </c>
    </row>
    <row r="29" spans="1:14">
      <c r="A29" s="4">
        <f t="shared" si="0"/>
        <v>27</v>
      </c>
      <c r="B29" s="532" t="s">
        <v>73</v>
      </c>
      <c r="C29" s="532"/>
      <c r="D29" s="532"/>
      <c r="E29" s="532"/>
      <c r="F29" s="532" t="s">
        <v>74</v>
      </c>
      <c r="G29" s="532"/>
      <c r="H29" s="532"/>
      <c r="I29" s="56">
        <v>20992269.463674989</v>
      </c>
      <c r="J29" s="36"/>
      <c r="K29" s="544" t="s">
        <v>632</v>
      </c>
      <c r="L29" s="545"/>
      <c r="M29" s="546"/>
      <c r="N29" s="39">
        <v>16459662</v>
      </c>
    </row>
    <row r="30" spans="1:14">
      <c r="A30" s="4">
        <f t="shared" si="0"/>
        <v>28</v>
      </c>
      <c r="B30" s="532" t="s">
        <v>75</v>
      </c>
      <c r="C30" s="532"/>
      <c r="D30" s="532"/>
      <c r="E30" s="532"/>
      <c r="F30" s="532" t="s">
        <v>74</v>
      </c>
      <c r="G30" s="532"/>
      <c r="H30" s="532"/>
      <c r="I30" s="56">
        <v>11063622.252550196</v>
      </c>
      <c r="J30" s="36"/>
      <c r="K30" s="544" t="s">
        <v>632</v>
      </c>
      <c r="L30" s="545"/>
      <c r="M30" s="546"/>
      <c r="N30" s="39">
        <v>15593364</v>
      </c>
    </row>
    <row r="31" spans="1:14">
      <c r="A31" s="4">
        <f t="shared" si="0"/>
        <v>29</v>
      </c>
      <c r="B31" s="532" t="s">
        <v>76</v>
      </c>
      <c r="C31" s="532"/>
      <c r="D31" s="532"/>
      <c r="E31" s="532"/>
      <c r="F31" s="532" t="s">
        <v>77</v>
      </c>
      <c r="G31" s="532"/>
      <c r="H31" s="532"/>
      <c r="I31" s="56">
        <v>870851.71645691118</v>
      </c>
      <c r="J31" s="36"/>
      <c r="K31" s="544" t="s">
        <v>632</v>
      </c>
      <c r="L31" s="545"/>
      <c r="M31" s="546"/>
      <c r="N31" s="39">
        <v>13860768</v>
      </c>
    </row>
    <row r="32" spans="1:14">
      <c r="A32" s="4">
        <f t="shared" si="0"/>
        <v>30</v>
      </c>
      <c r="B32" s="532" t="s">
        <v>78</v>
      </c>
      <c r="C32" s="532"/>
      <c r="D32" s="532"/>
      <c r="E32" s="532"/>
      <c r="F32" s="532" t="s">
        <v>79</v>
      </c>
      <c r="G32" s="532"/>
      <c r="H32" s="532"/>
      <c r="I32" s="56">
        <v>1111054.523094014</v>
      </c>
      <c r="J32" s="36"/>
      <c r="K32" s="544" t="s">
        <v>632</v>
      </c>
      <c r="L32" s="545"/>
      <c r="M32" s="546"/>
      <c r="N32" s="39">
        <v>15160215</v>
      </c>
    </row>
    <row r="33" spans="1:14">
      <c r="A33" s="4">
        <f t="shared" si="0"/>
        <v>31</v>
      </c>
      <c r="B33" s="532" t="s">
        <v>80</v>
      </c>
      <c r="C33" s="532"/>
      <c r="D33" s="532"/>
      <c r="E33" s="532"/>
      <c r="F33" s="532" t="s">
        <v>81</v>
      </c>
      <c r="G33" s="532"/>
      <c r="H33" s="532"/>
      <c r="I33" s="56">
        <v>3039690.9413953838</v>
      </c>
      <c r="J33" s="36"/>
      <c r="K33" s="544" t="s">
        <v>632</v>
      </c>
      <c r="L33" s="545"/>
      <c r="M33" s="546"/>
      <c r="N33" s="39">
        <v>16026513</v>
      </c>
    </row>
    <row r="34" spans="1:14">
      <c r="A34" s="4">
        <f t="shared" si="0"/>
        <v>32</v>
      </c>
      <c r="B34" s="532" t="s">
        <v>82</v>
      </c>
      <c r="C34" s="532"/>
      <c r="D34" s="532"/>
      <c r="E34" s="532"/>
      <c r="F34" s="532" t="s">
        <v>83</v>
      </c>
      <c r="G34" s="532"/>
      <c r="H34" s="532"/>
      <c r="I34" s="56">
        <v>7491355.5064289728</v>
      </c>
      <c r="J34" s="36"/>
      <c r="K34" s="544" t="s">
        <v>632</v>
      </c>
      <c r="L34" s="545"/>
      <c r="M34" s="546"/>
      <c r="N34" s="39">
        <v>17759109</v>
      </c>
    </row>
    <row r="35" spans="1:14">
      <c r="A35" s="4">
        <f t="shared" si="0"/>
        <v>33</v>
      </c>
      <c r="B35" s="532" t="s">
        <v>84</v>
      </c>
      <c r="C35" s="532"/>
      <c r="D35" s="532"/>
      <c r="E35" s="532"/>
      <c r="F35" s="532" t="s">
        <v>85</v>
      </c>
      <c r="G35" s="532"/>
      <c r="H35" s="532"/>
      <c r="I35" s="56">
        <v>2361307.0816465379</v>
      </c>
      <c r="J35" s="36"/>
      <c r="K35" s="544" t="s">
        <v>632</v>
      </c>
      <c r="L35" s="545"/>
      <c r="M35" s="546"/>
      <c r="N35" s="39">
        <v>14727066</v>
      </c>
    </row>
    <row r="36" spans="1:14">
      <c r="A36" s="4">
        <f t="shared" si="0"/>
        <v>34</v>
      </c>
      <c r="B36" s="532" t="s">
        <v>86</v>
      </c>
      <c r="C36" s="532"/>
      <c r="D36" s="532"/>
      <c r="E36" s="532"/>
      <c r="F36" s="532" t="s">
        <v>85</v>
      </c>
      <c r="G36" s="532"/>
      <c r="H36" s="532"/>
      <c r="I36" s="56">
        <v>7038446.758491274</v>
      </c>
      <c r="J36" s="36"/>
      <c r="K36" s="544" t="s">
        <v>632</v>
      </c>
      <c r="L36" s="545"/>
      <c r="M36" s="546"/>
      <c r="N36" s="39">
        <v>10395576</v>
      </c>
    </row>
    <row r="37" spans="1:14">
      <c r="A37" s="4">
        <f t="shared" si="0"/>
        <v>35</v>
      </c>
      <c r="B37" s="532" t="s">
        <v>87</v>
      </c>
      <c r="C37" s="532"/>
      <c r="D37" s="532"/>
      <c r="E37" s="532"/>
      <c r="F37" s="532" t="s">
        <v>88</v>
      </c>
      <c r="G37" s="532"/>
      <c r="H37" s="532"/>
      <c r="I37" s="56">
        <v>1306360.1999299231</v>
      </c>
      <c r="J37" s="36"/>
      <c r="K37" s="544" t="s">
        <v>632</v>
      </c>
      <c r="L37" s="545"/>
      <c r="M37" s="546"/>
      <c r="N37" s="39">
        <v>7796682</v>
      </c>
    </row>
    <row r="38" spans="1:14">
      <c r="A38" s="4">
        <f t="shared" si="0"/>
        <v>36</v>
      </c>
      <c r="B38" s="532" t="s">
        <v>89</v>
      </c>
      <c r="C38" s="532"/>
      <c r="D38" s="532"/>
      <c r="E38" s="532"/>
      <c r="F38" s="532" t="s">
        <v>77</v>
      </c>
      <c r="G38" s="532"/>
      <c r="H38" s="532"/>
      <c r="I38" s="56">
        <v>3046423.3687295928</v>
      </c>
      <c r="J38" s="36"/>
      <c r="K38" s="544" t="s">
        <v>632</v>
      </c>
      <c r="L38" s="545"/>
      <c r="M38" s="546"/>
      <c r="N38" s="39">
        <v>8229831</v>
      </c>
    </row>
    <row r="39" spans="1:14">
      <c r="A39" s="4">
        <f t="shared" si="0"/>
        <v>37</v>
      </c>
      <c r="B39" s="532" t="s">
        <v>90</v>
      </c>
      <c r="C39" s="532"/>
      <c r="D39" s="532"/>
      <c r="E39" s="532"/>
      <c r="F39" s="532" t="s">
        <v>91</v>
      </c>
      <c r="G39" s="532"/>
      <c r="H39" s="532"/>
      <c r="I39" s="56">
        <v>2590556.4330238318</v>
      </c>
      <c r="J39" s="36"/>
      <c r="K39" s="544" t="s">
        <v>632</v>
      </c>
      <c r="L39" s="545"/>
      <c r="M39" s="546"/>
      <c r="N39" s="39">
        <v>7796682</v>
      </c>
    </row>
    <row r="40" spans="1:14">
      <c r="A40" s="4">
        <f t="shared" si="0"/>
        <v>38</v>
      </c>
      <c r="B40" s="532" t="s">
        <v>94</v>
      </c>
      <c r="C40" s="532"/>
      <c r="D40" s="532"/>
      <c r="E40" s="532"/>
      <c r="F40" s="532" t="s">
        <v>95</v>
      </c>
      <c r="G40" s="532"/>
      <c r="H40" s="532"/>
      <c r="I40" s="56">
        <v>21021494.31869394</v>
      </c>
      <c r="J40" s="36"/>
      <c r="K40" s="544" t="s">
        <v>632</v>
      </c>
      <c r="L40" s="545"/>
      <c r="M40" s="546"/>
      <c r="N40" s="39">
        <v>7363533</v>
      </c>
    </row>
    <row r="41" spans="1:14">
      <c r="A41" s="4">
        <f t="shared" si="0"/>
        <v>39</v>
      </c>
      <c r="B41" s="532" t="s">
        <v>96</v>
      </c>
      <c r="C41" s="532"/>
      <c r="D41" s="532"/>
      <c r="E41" s="532"/>
      <c r="F41" s="532" t="s">
        <v>66</v>
      </c>
      <c r="G41" s="532"/>
      <c r="H41" s="532"/>
      <c r="I41" s="56">
        <v>76504856.070557326</v>
      </c>
      <c r="J41" s="36"/>
      <c r="K41" s="544" t="s">
        <v>632</v>
      </c>
      <c r="L41" s="545"/>
      <c r="M41" s="546"/>
      <c r="N41" s="39">
        <v>6064086</v>
      </c>
    </row>
    <row r="42" spans="1:14">
      <c r="A42" s="4">
        <f t="shared" si="0"/>
        <v>40</v>
      </c>
      <c r="B42" s="532" t="s">
        <v>97</v>
      </c>
      <c r="C42" s="532"/>
      <c r="D42" s="532"/>
      <c r="E42" s="532"/>
      <c r="F42" s="532" t="s">
        <v>98</v>
      </c>
      <c r="G42" s="532"/>
      <c r="H42" s="532"/>
      <c r="I42" s="56">
        <v>3060194.2428222932</v>
      </c>
      <c r="J42" s="36"/>
      <c r="K42" s="544" t="s">
        <v>632</v>
      </c>
      <c r="L42" s="545"/>
      <c r="M42" s="546"/>
      <c r="N42" s="39">
        <v>9529276</v>
      </c>
    </row>
    <row r="43" spans="1:14">
      <c r="A43" s="4">
        <f t="shared" si="0"/>
        <v>41</v>
      </c>
      <c r="B43" s="532" t="s">
        <v>99</v>
      </c>
      <c r="C43" s="532"/>
      <c r="D43" s="532"/>
      <c r="E43" s="532"/>
      <c r="F43" s="532" t="s">
        <v>98</v>
      </c>
      <c r="G43" s="532"/>
      <c r="H43" s="532"/>
      <c r="I43" s="56">
        <v>10710679.849878024</v>
      </c>
      <c r="J43" s="36"/>
      <c r="K43" s="544" t="s">
        <v>632</v>
      </c>
      <c r="L43" s="545"/>
      <c r="M43" s="546"/>
      <c r="N43" s="39">
        <v>9096129</v>
      </c>
    </row>
    <row r="44" spans="1:14">
      <c r="A44" s="4">
        <f t="shared" si="0"/>
        <v>42</v>
      </c>
      <c r="B44" s="532" t="s">
        <v>100</v>
      </c>
      <c r="C44" s="532"/>
      <c r="D44" s="532"/>
      <c r="E44" s="532"/>
      <c r="F44" s="532" t="s">
        <v>66</v>
      </c>
      <c r="G44" s="532"/>
      <c r="H44" s="532"/>
      <c r="I44" s="56">
        <v>136117439.9207356</v>
      </c>
      <c r="J44" s="36"/>
      <c r="K44" s="544" t="s">
        <v>632</v>
      </c>
      <c r="L44" s="545"/>
      <c r="M44" s="546"/>
      <c r="N44" s="39">
        <v>7796682</v>
      </c>
    </row>
    <row r="45" spans="1:14">
      <c r="A45" s="4">
        <f t="shared" si="0"/>
        <v>43</v>
      </c>
      <c r="B45" s="532" t="s">
        <v>101</v>
      </c>
      <c r="C45" s="532"/>
      <c r="D45" s="532"/>
      <c r="E45" s="532"/>
      <c r="F45" s="532"/>
      <c r="G45" s="532"/>
      <c r="H45" s="532"/>
      <c r="I45" s="56">
        <v>21298951.930043161</v>
      </c>
      <c r="J45" s="36"/>
      <c r="K45" s="544" t="s">
        <v>632</v>
      </c>
      <c r="L45" s="545"/>
      <c r="M45" s="546"/>
      <c r="N45" s="39">
        <v>7363533</v>
      </c>
    </row>
    <row r="46" spans="1:14">
      <c r="A46" s="4">
        <f t="shared" si="0"/>
        <v>44</v>
      </c>
      <c r="B46" s="532" t="s">
        <v>102</v>
      </c>
      <c r="C46" s="532"/>
      <c r="D46" s="532"/>
      <c r="E46" s="532"/>
      <c r="F46" s="532" t="s">
        <v>103</v>
      </c>
      <c r="G46" s="532"/>
      <c r="H46" s="532"/>
      <c r="I46" s="56">
        <v>4721712.4260561904</v>
      </c>
      <c r="J46" s="36"/>
      <c r="K46" s="544" t="s">
        <v>632</v>
      </c>
      <c r="L46" s="545"/>
      <c r="M46" s="546"/>
      <c r="N46" s="39">
        <v>6064086</v>
      </c>
    </row>
    <row r="47" spans="1:14">
      <c r="A47" s="4">
        <f t="shared" si="0"/>
        <v>45</v>
      </c>
      <c r="B47" s="532" t="s">
        <v>104</v>
      </c>
      <c r="C47" s="532"/>
      <c r="D47" s="532"/>
      <c r="E47" s="532"/>
      <c r="F47" s="532" t="s">
        <v>105</v>
      </c>
      <c r="G47" s="532"/>
      <c r="H47" s="532"/>
      <c r="I47" s="56">
        <v>19594710.374985218</v>
      </c>
      <c r="J47" s="36"/>
      <c r="K47" s="544" t="s">
        <v>632</v>
      </c>
      <c r="L47" s="545"/>
      <c r="M47" s="546"/>
      <c r="N47" s="39">
        <v>24689493</v>
      </c>
    </row>
    <row r="48" spans="1:14">
      <c r="A48" s="4">
        <f t="shared" si="0"/>
        <v>46</v>
      </c>
      <c r="B48" s="532" t="s">
        <v>106</v>
      </c>
      <c r="C48" s="532"/>
      <c r="D48" s="532"/>
      <c r="E48" s="532"/>
      <c r="F48" s="532" t="s">
        <v>107</v>
      </c>
      <c r="G48" s="532"/>
      <c r="H48" s="532"/>
      <c r="I48" s="56">
        <v>16308111.741366711</v>
      </c>
      <c r="J48" s="36"/>
      <c r="K48" s="544" t="s">
        <v>632</v>
      </c>
      <c r="L48" s="545"/>
      <c r="M48" s="546"/>
      <c r="N48" s="39">
        <v>22956897</v>
      </c>
    </row>
    <row r="49" spans="1:14">
      <c r="A49" s="4">
        <f t="shared" si="0"/>
        <v>47</v>
      </c>
      <c r="B49" s="532" t="s">
        <v>108</v>
      </c>
      <c r="C49" s="532"/>
      <c r="D49" s="532"/>
      <c r="E49" s="532"/>
      <c r="F49" s="532" t="s">
        <v>109</v>
      </c>
      <c r="G49" s="532"/>
      <c r="H49" s="532"/>
      <c r="I49" s="56">
        <v>26083135.161372323</v>
      </c>
      <c r="J49" s="36"/>
      <c r="K49" s="544" t="s">
        <v>632</v>
      </c>
      <c r="L49" s="545"/>
      <c r="M49" s="546"/>
      <c r="N49" s="39">
        <v>25555791</v>
      </c>
    </row>
    <row r="50" spans="1:14">
      <c r="A50" s="4">
        <f t="shared" si="0"/>
        <v>48</v>
      </c>
      <c r="B50" s="532" t="s">
        <v>110</v>
      </c>
      <c r="C50" s="532"/>
      <c r="D50" s="532"/>
      <c r="E50" s="532"/>
      <c r="F50" s="532" t="s">
        <v>111</v>
      </c>
      <c r="G50" s="532"/>
      <c r="H50" s="532"/>
      <c r="I50" s="56">
        <v>4076733.6466619927</v>
      </c>
      <c r="J50" s="36"/>
      <c r="K50" s="544" t="s">
        <v>632</v>
      </c>
      <c r="L50" s="545"/>
      <c r="M50" s="546"/>
      <c r="N50" s="39">
        <v>27280387</v>
      </c>
    </row>
    <row r="51" spans="1:14">
      <c r="A51" s="4">
        <f t="shared" si="0"/>
        <v>49</v>
      </c>
      <c r="B51" s="532" t="s">
        <v>112</v>
      </c>
      <c r="C51" s="532"/>
      <c r="D51" s="532"/>
      <c r="E51" s="532"/>
      <c r="F51" s="532" t="s">
        <v>113</v>
      </c>
      <c r="G51" s="532"/>
      <c r="H51" s="532"/>
      <c r="I51" s="56">
        <v>10124986.213550026</v>
      </c>
      <c r="J51" s="36"/>
      <c r="K51" s="544" t="s">
        <v>632</v>
      </c>
      <c r="L51" s="545"/>
      <c r="M51" s="546"/>
      <c r="N51" s="39">
        <v>30753579</v>
      </c>
    </row>
    <row r="52" spans="1:14">
      <c r="A52" s="4">
        <f t="shared" si="0"/>
        <v>50</v>
      </c>
      <c r="B52" s="532" t="s">
        <v>114</v>
      </c>
      <c r="C52" s="532"/>
      <c r="D52" s="532"/>
      <c r="E52" s="532"/>
      <c r="F52" s="532" t="s">
        <v>115</v>
      </c>
      <c r="G52" s="532"/>
      <c r="H52" s="532"/>
      <c r="I52" s="56">
        <v>10955084.303210523</v>
      </c>
      <c r="J52" s="36"/>
      <c r="K52" s="544" t="s">
        <v>632</v>
      </c>
      <c r="L52" s="545"/>
      <c r="M52" s="546"/>
      <c r="N52" s="39">
        <v>18625407</v>
      </c>
    </row>
    <row r="53" spans="1:14">
      <c r="A53" s="4">
        <f t="shared" si="0"/>
        <v>51</v>
      </c>
      <c r="B53" s="532" t="s">
        <v>116</v>
      </c>
      <c r="C53" s="532"/>
      <c r="D53" s="532"/>
      <c r="E53" s="532"/>
      <c r="F53" s="532" t="s">
        <v>117</v>
      </c>
      <c r="G53" s="532"/>
      <c r="H53" s="532"/>
      <c r="I53" s="56">
        <v>31293944.152352337</v>
      </c>
      <c r="J53" s="36"/>
      <c r="K53" s="544" t="s">
        <v>632</v>
      </c>
      <c r="L53" s="545"/>
      <c r="M53" s="546"/>
      <c r="N53" s="39">
        <v>17759109</v>
      </c>
    </row>
    <row r="54" spans="1:14">
      <c r="A54" s="4">
        <f t="shared" si="0"/>
        <v>52</v>
      </c>
      <c r="B54" s="532" t="s">
        <v>118</v>
      </c>
      <c r="C54" s="532"/>
      <c r="D54" s="532"/>
      <c r="E54" s="532"/>
      <c r="F54" s="532" t="s">
        <v>119</v>
      </c>
      <c r="G54" s="532"/>
      <c r="H54" s="532"/>
      <c r="I54" s="56">
        <v>64392301.238042407</v>
      </c>
      <c r="J54" s="36"/>
      <c r="K54" s="544" t="s">
        <v>632</v>
      </c>
      <c r="L54" s="545"/>
      <c r="M54" s="546"/>
      <c r="N54" s="39">
        <v>16459662</v>
      </c>
    </row>
    <row r="55" spans="1:14">
      <c r="A55" s="4">
        <f t="shared" si="0"/>
        <v>53</v>
      </c>
      <c r="B55" s="532" t="s">
        <v>120</v>
      </c>
      <c r="C55" s="532"/>
      <c r="D55" s="532"/>
      <c r="E55" s="532"/>
      <c r="F55" s="532" t="s">
        <v>121</v>
      </c>
      <c r="G55" s="532"/>
      <c r="H55" s="532"/>
      <c r="I55" s="56">
        <v>37581688.540748395</v>
      </c>
      <c r="J55" s="36"/>
      <c r="K55" s="555" t="s">
        <v>7</v>
      </c>
      <c r="L55" s="556"/>
      <c r="M55" s="557"/>
      <c r="N55" s="40">
        <f>SUM(N3:N54)</f>
        <v>23943328237.099998</v>
      </c>
    </row>
    <row r="56" spans="1:14">
      <c r="A56" s="4">
        <f t="shared" si="0"/>
        <v>54</v>
      </c>
      <c r="B56" s="532" t="s">
        <v>122</v>
      </c>
      <c r="C56" s="532"/>
      <c r="D56" s="532"/>
      <c r="E56" s="532"/>
      <c r="F56" s="532" t="s">
        <v>123</v>
      </c>
      <c r="G56" s="532"/>
      <c r="H56" s="532"/>
      <c r="I56" s="56">
        <v>28457766.328752112</v>
      </c>
      <c r="J56" s="36"/>
      <c r="K56" s="37"/>
    </row>
    <row r="57" spans="1:14">
      <c r="A57" s="4">
        <f t="shared" si="0"/>
        <v>55</v>
      </c>
      <c r="B57" s="532" t="s">
        <v>124</v>
      </c>
      <c r="C57" s="532"/>
      <c r="D57" s="532"/>
      <c r="E57" s="532"/>
      <c r="F57" s="532" t="s">
        <v>125</v>
      </c>
      <c r="G57" s="532"/>
      <c r="H57" s="532"/>
      <c r="I57" s="56">
        <v>577441210.51338267</v>
      </c>
      <c r="J57" s="36"/>
      <c r="K57" s="37"/>
    </row>
    <row r="58" spans="1:14">
      <c r="A58" s="4">
        <f t="shared" si="0"/>
        <v>56</v>
      </c>
      <c r="B58" s="532" t="s">
        <v>126</v>
      </c>
      <c r="C58" s="532"/>
      <c r="D58" s="532"/>
      <c r="E58" s="532"/>
      <c r="F58" s="532" t="s">
        <v>127</v>
      </c>
      <c r="G58" s="532"/>
      <c r="H58" s="532"/>
      <c r="I58" s="56">
        <v>68645805.985076278</v>
      </c>
      <c r="J58" s="36"/>
      <c r="K58" s="37"/>
    </row>
    <row r="59" spans="1:14">
      <c r="A59" s="4">
        <f t="shared" si="0"/>
        <v>57</v>
      </c>
      <c r="B59" s="532" t="s">
        <v>128</v>
      </c>
      <c r="C59" s="532"/>
      <c r="D59" s="532"/>
      <c r="E59" s="532"/>
      <c r="F59" s="532" t="s">
        <v>129</v>
      </c>
      <c r="G59" s="532"/>
      <c r="H59" s="532"/>
      <c r="I59" s="56">
        <v>10124986.213550026</v>
      </c>
      <c r="J59" s="36"/>
      <c r="K59" s="37"/>
    </row>
    <row r="60" spans="1:14">
      <c r="A60" s="4">
        <f t="shared" si="0"/>
        <v>58</v>
      </c>
      <c r="B60" s="532" t="s">
        <v>130</v>
      </c>
      <c r="C60" s="532"/>
      <c r="D60" s="532"/>
      <c r="E60" s="532"/>
      <c r="F60" s="532" t="s">
        <v>131</v>
      </c>
      <c r="G60" s="532"/>
      <c r="H60" s="532"/>
      <c r="I60" s="56">
        <v>5142197.3959264401</v>
      </c>
      <c r="J60" s="36"/>
      <c r="K60" s="37"/>
    </row>
    <row r="61" spans="1:14">
      <c r="A61" s="4">
        <f t="shared" si="0"/>
        <v>59</v>
      </c>
      <c r="B61" s="532" t="s">
        <v>132</v>
      </c>
      <c r="C61" s="532"/>
      <c r="D61" s="532"/>
      <c r="E61" s="532"/>
      <c r="F61" s="532" t="s">
        <v>133</v>
      </c>
      <c r="G61" s="532"/>
      <c r="H61" s="532"/>
      <c r="I61" s="56">
        <v>141983416.09780893</v>
      </c>
      <c r="J61" s="36"/>
      <c r="K61" s="37"/>
    </row>
    <row r="62" spans="1:14">
      <c r="A62" s="4">
        <f t="shared" si="0"/>
        <v>60</v>
      </c>
      <c r="B62" s="532" t="s">
        <v>134</v>
      </c>
      <c r="C62" s="532"/>
      <c r="D62" s="532"/>
      <c r="E62" s="532"/>
      <c r="F62" s="532" t="s">
        <v>135</v>
      </c>
      <c r="G62" s="532"/>
      <c r="H62" s="532"/>
      <c r="I62" s="56">
        <v>44061579.465457007</v>
      </c>
      <c r="J62" s="36"/>
      <c r="K62" s="37"/>
    </row>
    <row r="63" spans="1:14">
      <c r="A63" s="4">
        <f t="shared" si="0"/>
        <v>61</v>
      </c>
      <c r="B63" s="532" t="s">
        <v>136</v>
      </c>
      <c r="C63" s="532"/>
      <c r="D63" s="532"/>
      <c r="E63" s="532"/>
      <c r="F63" s="532" t="s">
        <v>137</v>
      </c>
      <c r="G63" s="532"/>
      <c r="H63" s="532"/>
      <c r="I63" s="56">
        <v>41695874.884683535</v>
      </c>
      <c r="J63" s="36"/>
      <c r="K63" s="37"/>
    </row>
    <row r="64" spans="1:14">
      <c r="A64" s="4">
        <f t="shared" si="0"/>
        <v>62</v>
      </c>
      <c r="B64" s="532" t="s">
        <v>138</v>
      </c>
      <c r="C64" s="532"/>
      <c r="D64" s="532"/>
      <c r="E64" s="532"/>
      <c r="F64" s="532" t="s">
        <v>139</v>
      </c>
      <c r="G64" s="532"/>
      <c r="H64" s="532"/>
      <c r="I64" s="56">
        <v>182725553.90496871</v>
      </c>
      <c r="J64" s="36"/>
      <c r="K64" s="37"/>
    </row>
    <row r="65" spans="1:11">
      <c r="A65" s="4">
        <f t="shared" si="0"/>
        <v>63</v>
      </c>
      <c r="B65" s="532" t="s">
        <v>140</v>
      </c>
      <c r="C65" s="532"/>
      <c r="D65" s="532"/>
      <c r="E65" s="532"/>
      <c r="F65" s="532" t="s">
        <v>141</v>
      </c>
      <c r="G65" s="532"/>
      <c r="H65" s="532"/>
      <c r="I65" s="56">
        <v>265194609.2072112</v>
      </c>
      <c r="J65" s="36"/>
      <c r="K65" s="37"/>
    </row>
    <row r="66" spans="1:11">
      <c r="A66" s="4">
        <f t="shared" si="0"/>
        <v>64</v>
      </c>
      <c r="B66" s="532" t="s">
        <v>142</v>
      </c>
      <c r="C66" s="532"/>
      <c r="D66" s="532"/>
      <c r="E66" s="532"/>
      <c r="F66" s="532" t="s">
        <v>143</v>
      </c>
      <c r="G66" s="532"/>
      <c r="H66" s="532"/>
      <c r="I66" s="56">
        <v>24421764.887526833</v>
      </c>
      <c r="J66" s="36"/>
      <c r="K66" s="37"/>
    </row>
    <row r="67" spans="1:11">
      <c r="A67" s="4">
        <f t="shared" si="0"/>
        <v>65</v>
      </c>
      <c r="B67" s="532" t="s">
        <v>144</v>
      </c>
      <c r="C67" s="532"/>
      <c r="D67" s="532"/>
      <c r="E67" s="532"/>
      <c r="F67" s="532" t="s">
        <v>145</v>
      </c>
      <c r="G67" s="532"/>
      <c r="H67" s="532"/>
      <c r="I67" s="56">
        <v>47599117.087181196</v>
      </c>
      <c r="J67" s="36"/>
      <c r="K67" s="37"/>
    </row>
    <row r="68" spans="1:11">
      <c r="A68" s="4">
        <f t="shared" si="0"/>
        <v>66</v>
      </c>
      <c r="B68" s="532" t="s">
        <v>146</v>
      </c>
      <c r="C68" s="532"/>
      <c r="D68" s="532"/>
      <c r="E68" s="532"/>
      <c r="F68" s="532" t="s">
        <v>147</v>
      </c>
      <c r="G68" s="532"/>
      <c r="H68" s="532"/>
      <c r="I68" s="56">
        <v>21059501.93118979</v>
      </c>
      <c r="J68" s="36"/>
      <c r="K68" s="37"/>
    </row>
    <row r="69" spans="1:11">
      <c r="A69" s="4">
        <f t="shared" ref="A69:A132" si="1">+A68+1</f>
        <v>67</v>
      </c>
      <c r="B69" s="532" t="s">
        <v>148</v>
      </c>
      <c r="C69" s="532"/>
      <c r="D69" s="532"/>
      <c r="E69" s="532"/>
      <c r="F69" s="532" t="s">
        <v>149</v>
      </c>
      <c r="G69" s="532"/>
      <c r="H69" s="532"/>
      <c r="I69" s="56">
        <v>12650833.819244631</v>
      </c>
      <c r="J69" s="36"/>
      <c r="K69" s="37"/>
    </row>
    <row r="70" spans="1:11">
      <c r="A70" s="4">
        <f t="shared" si="1"/>
        <v>68</v>
      </c>
      <c r="B70" s="532" t="s">
        <v>150</v>
      </c>
      <c r="C70" s="532"/>
      <c r="D70" s="532"/>
      <c r="E70" s="532"/>
      <c r="F70" s="532" t="s">
        <v>151</v>
      </c>
      <c r="G70" s="532"/>
      <c r="H70" s="532"/>
      <c r="I70" s="56">
        <v>28529939.989904325</v>
      </c>
      <c r="J70" s="36"/>
      <c r="K70" s="37"/>
    </row>
    <row r="71" spans="1:11">
      <c r="A71" s="4">
        <f t="shared" si="1"/>
        <v>69</v>
      </c>
      <c r="B71" s="532" t="s">
        <v>152</v>
      </c>
      <c r="C71" s="532"/>
      <c r="D71" s="532"/>
      <c r="E71" s="532"/>
      <c r="F71" s="532" t="s">
        <v>153</v>
      </c>
      <c r="G71" s="532"/>
      <c r="H71" s="532"/>
      <c r="I71" s="56">
        <v>14280322.989468403</v>
      </c>
      <c r="J71" s="36"/>
      <c r="K71" s="37"/>
    </row>
    <row r="72" spans="1:11">
      <c r="A72" s="4">
        <f t="shared" si="1"/>
        <v>70</v>
      </c>
      <c r="B72" s="532" t="s">
        <v>154</v>
      </c>
      <c r="C72" s="532"/>
      <c r="D72" s="532"/>
      <c r="E72" s="532"/>
      <c r="F72" s="532" t="s">
        <v>155</v>
      </c>
      <c r="G72" s="532"/>
      <c r="H72" s="532"/>
      <c r="I72" s="56">
        <v>32579492.991301574</v>
      </c>
      <c r="J72" s="36"/>
      <c r="K72" s="37"/>
    </row>
    <row r="73" spans="1:11">
      <c r="A73" s="4">
        <f t="shared" si="1"/>
        <v>71</v>
      </c>
      <c r="B73" s="532" t="s">
        <v>156</v>
      </c>
      <c r="C73" s="532"/>
      <c r="D73" s="532"/>
      <c r="E73" s="532"/>
      <c r="F73" s="532" t="s">
        <v>157</v>
      </c>
      <c r="G73" s="532"/>
      <c r="H73" s="532"/>
      <c r="I73" s="56">
        <v>12502885.668381145</v>
      </c>
      <c r="J73" s="36"/>
      <c r="K73" s="37"/>
    </row>
    <row r="74" spans="1:11">
      <c r="A74" s="4">
        <f t="shared" si="1"/>
        <v>72</v>
      </c>
      <c r="B74" s="532" t="s">
        <v>158</v>
      </c>
      <c r="C74" s="532"/>
      <c r="D74" s="532"/>
      <c r="E74" s="532"/>
      <c r="F74" s="532" t="s">
        <v>159</v>
      </c>
      <c r="G74" s="532"/>
      <c r="H74" s="532"/>
      <c r="I74" s="56">
        <v>1164079528.8041432</v>
      </c>
      <c r="J74" s="36"/>
      <c r="K74" s="37"/>
    </row>
    <row r="75" spans="1:11">
      <c r="A75" s="4">
        <f t="shared" si="1"/>
        <v>73</v>
      </c>
      <c r="B75" s="532" t="s">
        <v>161</v>
      </c>
      <c r="C75" s="532"/>
      <c r="D75" s="532"/>
      <c r="E75" s="532"/>
      <c r="F75" s="532" t="s">
        <v>162</v>
      </c>
      <c r="G75" s="532"/>
      <c r="H75" s="532"/>
      <c r="I75" s="56">
        <v>25501618.690185774</v>
      </c>
      <c r="J75" s="36"/>
      <c r="K75" s="37"/>
    </row>
    <row r="76" spans="1:11">
      <c r="A76" s="4">
        <f t="shared" si="1"/>
        <v>74</v>
      </c>
      <c r="B76" s="532" t="s">
        <v>163</v>
      </c>
      <c r="C76" s="532"/>
      <c r="D76" s="532"/>
      <c r="E76" s="532"/>
      <c r="F76" s="532" t="s">
        <v>72</v>
      </c>
      <c r="G76" s="532"/>
      <c r="H76" s="532"/>
      <c r="I76" s="56">
        <v>4307223.3967723772</v>
      </c>
      <c r="J76" s="36"/>
      <c r="K76" s="37"/>
    </row>
    <row r="77" spans="1:11">
      <c r="A77" s="4">
        <f t="shared" si="1"/>
        <v>75</v>
      </c>
      <c r="B77" s="532" t="s">
        <v>164</v>
      </c>
      <c r="C77" s="532"/>
      <c r="D77" s="532"/>
      <c r="E77" s="532"/>
      <c r="F77" s="532" t="s">
        <v>165</v>
      </c>
      <c r="G77" s="532"/>
      <c r="H77" s="532"/>
      <c r="I77" s="56">
        <v>40441960.293687105</v>
      </c>
      <c r="J77" s="36"/>
      <c r="K77" s="37"/>
    </row>
    <row r="78" spans="1:11">
      <c r="A78" s="4">
        <f t="shared" si="1"/>
        <v>76</v>
      </c>
      <c r="B78" s="532" t="s">
        <v>166</v>
      </c>
      <c r="C78" s="532"/>
      <c r="D78" s="532"/>
      <c r="E78" s="532"/>
      <c r="F78" s="532" t="s">
        <v>72</v>
      </c>
      <c r="G78" s="532"/>
      <c r="H78" s="532"/>
      <c r="I78" s="56">
        <v>6546979.5630940143</v>
      </c>
      <c r="J78" s="36"/>
      <c r="K78" s="37"/>
    </row>
    <row r="79" spans="1:11">
      <c r="A79" s="4">
        <f t="shared" si="1"/>
        <v>77</v>
      </c>
      <c r="B79" s="532" t="s">
        <v>167</v>
      </c>
      <c r="C79" s="532"/>
      <c r="D79" s="532"/>
      <c r="E79" s="532"/>
      <c r="F79" s="532" t="s">
        <v>168</v>
      </c>
      <c r="G79" s="532"/>
      <c r="H79" s="532"/>
      <c r="I79" s="56">
        <v>7660686.2545318073</v>
      </c>
      <c r="J79" s="36"/>
      <c r="K79" s="37"/>
    </row>
    <row r="80" spans="1:11">
      <c r="A80" s="4">
        <f t="shared" si="1"/>
        <v>78</v>
      </c>
      <c r="B80" s="532" t="s">
        <v>169</v>
      </c>
      <c r="C80" s="532"/>
      <c r="D80" s="532"/>
      <c r="E80" s="532"/>
      <c r="F80" s="532" t="s">
        <v>160</v>
      </c>
      <c r="G80" s="532"/>
      <c r="H80" s="532"/>
      <c r="I80" s="56">
        <v>2344210.7964766375</v>
      </c>
      <c r="J80" s="36"/>
      <c r="K80" s="37"/>
    </row>
    <row r="81" spans="1:11">
      <c r="A81" s="4">
        <f t="shared" si="1"/>
        <v>79</v>
      </c>
      <c r="B81" s="532" t="s">
        <v>170</v>
      </c>
      <c r="C81" s="532"/>
      <c r="D81" s="532"/>
      <c r="E81" s="532"/>
      <c r="F81" s="532" t="s">
        <v>66</v>
      </c>
      <c r="G81" s="532"/>
      <c r="H81" s="532"/>
      <c r="I81" s="56">
        <v>13281243.013848752</v>
      </c>
      <c r="J81" s="36"/>
      <c r="K81" s="37"/>
    </row>
    <row r="82" spans="1:11">
      <c r="A82" s="4">
        <f t="shared" si="1"/>
        <v>80</v>
      </c>
      <c r="B82" s="532" t="s">
        <v>171</v>
      </c>
      <c r="C82" s="532"/>
      <c r="D82" s="532"/>
      <c r="E82" s="532"/>
      <c r="F82" s="532" t="s">
        <v>77</v>
      </c>
      <c r="G82" s="532"/>
      <c r="H82" s="532"/>
      <c r="I82" s="56">
        <v>26088155.92006005</v>
      </c>
      <c r="J82" s="36"/>
      <c r="K82" s="37"/>
    </row>
    <row r="83" spans="1:11">
      <c r="A83" s="4">
        <f t="shared" si="1"/>
        <v>81</v>
      </c>
      <c r="B83" s="532" t="s">
        <v>172</v>
      </c>
      <c r="C83" s="532"/>
      <c r="D83" s="532"/>
      <c r="E83" s="532"/>
      <c r="F83" s="532" t="s">
        <v>173</v>
      </c>
      <c r="G83" s="532"/>
      <c r="H83" s="532"/>
      <c r="I83" s="56">
        <v>3582092.0097701787</v>
      </c>
      <c r="J83" s="36"/>
      <c r="K83" s="37"/>
    </row>
    <row r="84" spans="1:11">
      <c r="A84" s="4">
        <f t="shared" si="1"/>
        <v>82</v>
      </c>
      <c r="B84" s="532" t="s">
        <v>174</v>
      </c>
      <c r="C84" s="532"/>
      <c r="D84" s="532"/>
      <c r="E84" s="532"/>
      <c r="F84" s="532" t="s">
        <v>175</v>
      </c>
      <c r="G84" s="532"/>
      <c r="H84" s="532"/>
      <c r="I84" s="56">
        <v>4857140.3022075435</v>
      </c>
      <c r="J84" s="36"/>
      <c r="K84" s="37"/>
    </row>
    <row r="85" spans="1:11">
      <c r="A85" s="4">
        <f t="shared" si="1"/>
        <v>83</v>
      </c>
      <c r="B85" s="532" t="s">
        <v>176</v>
      </c>
      <c r="C85" s="532"/>
      <c r="D85" s="532"/>
      <c r="E85" s="532"/>
      <c r="F85" s="532" t="s">
        <v>91</v>
      </c>
      <c r="G85" s="532"/>
      <c r="H85" s="532"/>
      <c r="I85" s="56">
        <v>3787296.3949168702</v>
      </c>
      <c r="J85" s="36"/>
      <c r="K85" s="37"/>
    </row>
    <row r="86" spans="1:11">
      <c r="A86" s="4">
        <f t="shared" si="1"/>
        <v>84</v>
      </c>
      <c r="B86" s="532" t="s">
        <v>177</v>
      </c>
      <c r="C86" s="532"/>
      <c r="D86" s="532"/>
      <c r="E86" s="532"/>
      <c r="F86" s="532" t="s">
        <v>66</v>
      </c>
      <c r="G86" s="532"/>
      <c r="H86" s="532"/>
      <c r="I86" s="56">
        <v>626248.3504986302</v>
      </c>
      <c r="J86" s="36"/>
      <c r="K86" s="37"/>
    </row>
    <row r="87" spans="1:11">
      <c r="A87" s="4">
        <f t="shared" si="1"/>
        <v>85</v>
      </c>
      <c r="B87" s="532" t="s">
        <v>178</v>
      </c>
      <c r="C87" s="532"/>
      <c r="D87" s="532"/>
      <c r="E87" s="532"/>
      <c r="F87" s="532" t="s">
        <v>179</v>
      </c>
      <c r="G87" s="532"/>
      <c r="H87" s="532"/>
      <c r="I87" s="56">
        <v>587965.32052092324</v>
      </c>
      <c r="J87" s="36"/>
      <c r="K87" s="37"/>
    </row>
    <row r="88" spans="1:11">
      <c r="A88" s="4">
        <f t="shared" si="1"/>
        <v>86</v>
      </c>
      <c r="B88" s="532" t="s">
        <v>180</v>
      </c>
      <c r="C88" s="532"/>
      <c r="D88" s="532"/>
      <c r="E88" s="532"/>
      <c r="F88" s="532" t="s">
        <v>64</v>
      </c>
      <c r="G88" s="532"/>
      <c r="H88" s="532"/>
      <c r="I88" s="56">
        <v>3157508.4197440422</v>
      </c>
      <c r="J88" s="36"/>
      <c r="K88" s="37"/>
    </row>
    <row r="89" spans="1:11">
      <c r="A89" s="4">
        <f t="shared" si="1"/>
        <v>87</v>
      </c>
      <c r="B89" s="532" t="s">
        <v>181</v>
      </c>
      <c r="C89" s="532"/>
      <c r="D89" s="532"/>
      <c r="E89" s="532"/>
      <c r="F89" s="532" t="s">
        <v>79</v>
      </c>
      <c r="G89" s="532"/>
      <c r="H89" s="532"/>
      <c r="I89" s="56">
        <v>529080.04283578903</v>
      </c>
      <c r="J89" s="36"/>
      <c r="K89" s="37"/>
    </row>
    <row r="90" spans="1:11">
      <c r="A90" s="4">
        <f t="shared" si="1"/>
        <v>88</v>
      </c>
      <c r="B90" s="532" t="s">
        <v>182</v>
      </c>
      <c r="C90" s="532"/>
      <c r="D90" s="532"/>
      <c r="E90" s="532"/>
      <c r="F90" s="532" t="s">
        <v>92</v>
      </c>
      <c r="G90" s="532"/>
      <c r="H90" s="532"/>
      <c r="I90" s="56">
        <v>5763365.8239819854</v>
      </c>
      <c r="J90" s="36"/>
      <c r="K90" s="37"/>
    </row>
    <row r="91" spans="1:11">
      <c r="A91" s="4">
        <f t="shared" si="1"/>
        <v>89</v>
      </c>
      <c r="B91" s="532" t="s">
        <v>183</v>
      </c>
      <c r="C91" s="532"/>
      <c r="D91" s="532"/>
      <c r="E91" s="532"/>
      <c r="F91" s="532" t="s">
        <v>168</v>
      </c>
      <c r="G91" s="532"/>
      <c r="H91" s="532"/>
      <c r="I91" s="56">
        <v>15393083.060820416</v>
      </c>
      <c r="J91" s="36"/>
      <c r="K91" s="37"/>
    </row>
    <row r="92" spans="1:11">
      <c r="A92" s="4">
        <f t="shared" si="1"/>
        <v>90</v>
      </c>
      <c r="B92" s="532" t="s">
        <v>184</v>
      </c>
      <c r="C92" s="532"/>
      <c r="D92" s="532"/>
      <c r="E92" s="532"/>
      <c r="F92" s="532" t="s">
        <v>175</v>
      </c>
      <c r="G92" s="532"/>
      <c r="H92" s="532"/>
      <c r="I92" s="56">
        <v>1302316.6632704071</v>
      </c>
      <c r="J92" s="36"/>
      <c r="K92" s="37"/>
    </row>
    <row r="93" spans="1:11">
      <c r="A93" s="4">
        <f t="shared" si="1"/>
        <v>91</v>
      </c>
      <c r="B93" s="532" t="s">
        <v>185</v>
      </c>
      <c r="C93" s="532"/>
      <c r="D93" s="532"/>
      <c r="E93" s="532"/>
      <c r="F93" s="532" t="s">
        <v>72</v>
      </c>
      <c r="G93" s="532"/>
      <c r="H93" s="532"/>
      <c r="I93" s="56">
        <v>2819132.5416677049</v>
      </c>
      <c r="J93" s="36"/>
      <c r="K93" s="37"/>
    </row>
    <row r="94" spans="1:11">
      <c r="A94" s="4">
        <f t="shared" si="1"/>
        <v>92</v>
      </c>
      <c r="B94" s="532" t="s">
        <v>186</v>
      </c>
      <c r="C94" s="532"/>
      <c r="D94" s="532"/>
      <c r="E94" s="532"/>
      <c r="F94" s="532" t="s">
        <v>93</v>
      </c>
      <c r="G94" s="532"/>
      <c r="H94" s="532"/>
      <c r="I94" s="56">
        <v>10008875.303524114</v>
      </c>
      <c r="J94" s="36"/>
      <c r="K94" s="37"/>
    </row>
    <row r="95" spans="1:11">
      <c r="A95" s="4">
        <f t="shared" si="1"/>
        <v>93</v>
      </c>
      <c r="B95" s="532" t="s">
        <v>187</v>
      </c>
      <c r="C95" s="532"/>
      <c r="D95" s="532"/>
      <c r="E95" s="532"/>
      <c r="F95" s="532" t="s">
        <v>95</v>
      </c>
      <c r="G95" s="532"/>
      <c r="H95" s="532"/>
      <c r="I95" s="56">
        <v>3253190.4930696194</v>
      </c>
      <c r="J95" s="36"/>
      <c r="K95" s="37"/>
    </row>
    <row r="96" spans="1:11">
      <c r="A96" s="4">
        <f t="shared" si="1"/>
        <v>94</v>
      </c>
      <c r="B96" s="532" t="s">
        <v>188</v>
      </c>
      <c r="C96" s="532"/>
      <c r="D96" s="532"/>
      <c r="E96" s="532"/>
      <c r="F96" s="532" t="s">
        <v>168</v>
      </c>
      <c r="G96" s="532"/>
      <c r="H96" s="532"/>
      <c r="I96" s="56">
        <v>130886564.21604066</v>
      </c>
      <c r="J96" s="36"/>
      <c r="K96" s="37"/>
    </row>
    <row r="97" spans="1:11">
      <c r="A97" s="4">
        <f t="shared" si="1"/>
        <v>95</v>
      </c>
      <c r="B97" s="532" t="s">
        <v>189</v>
      </c>
      <c r="C97" s="532"/>
      <c r="D97" s="532"/>
      <c r="E97" s="532"/>
      <c r="F97" s="532" t="s">
        <v>77</v>
      </c>
      <c r="G97" s="532"/>
      <c r="H97" s="532"/>
      <c r="I97" s="56">
        <v>15165506.615629198</v>
      </c>
      <c r="J97" s="36"/>
      <c r="K97" s="37"/>
    </row>
    <row r="98" spans="1:11">
      <c r="A98" s="4">
        <f t="shared" si="1"/>
        <v>96</v>
      </c>
      <c r="B98" s="532" t="s">
        <v>28</v>
      </c>
      <c r="C98" s="532"/>
      <c r="D98" s="532"/>
      <c r="E98" s="532"/>
      <c r="F98" s="532" t="s">
        <v>29</v>
      </c>
      <c r="G98" s="532"/>
      <c r="H98" s="532"/>
      <c r="I98" s="56">
        <v>59254651.290760808</v>
      </c>
      <c r="J98" s="36"/>
      <c r="K98" s="37"/>
    </row>
    <row r="99" spans="1:11">
      <c r="A99" s="4">
        <f t="shared" si="1"/>
        <v>97</v>
      </c>
      <c r="B99" s="532" t="s">
        <v>26</v>
      </c>
      <c r="C99" s="532"/>
      <c r="D99" s="532"/>
      <c r="E99" s="532"/>
      <c r="F99" s="532" t="s">
        <v>27</v>
      </c>
      <c r="G99" s="532"/>
      <c r="H99" s="532"/>
      <c r="I99" s="56">
        <v>24481553.942578346</v>
      </c>
      <c r="J99" s="36"/>
      <c r="K99" s="37"/>
    </row>
    <row r="100" spans="1:11">
      <c r="A100" s="4">
        <f t="shared" si="1"/>
        <v>98</v>
      </c>
      <c r="B100" s="532" t="s">
        <v>190</v>
      </c>
      <c r="C100" s="532"/>
      <c r="D100" s="532"/>
      <c r="E100" s="532"/>
      <c r="F100" s="532" t="s">
        <v>191</v>
      </c>
      <c r="G100" s="532"/>
      <c r="H100" s="532"/>
      <c r="I100" s="56">
        <v>19083843.088386238</v>
      </c>
      <c r="J100" s="36"/>
      <c r="K100" s="37"/>
    </row>
    <row r="101" spans="1:11">
      <c r="A101" s="4">
        <f t="shared" si="1"/>
        <v>99</v>
      </c>
      <c r="B101" s="532" t="s">
        <v>593</v>
      </c>
      <c r="C101" s="532"/>
      <c r="D101" s="532"/>
      <c r="E101" s="532"/>
      <c r="F101" s="532" t="s">
        <v>57</v>
      </c>
      <c r="G101" s="532"/>
      <c r="H101" s="532"/>
      <c r="I101" s="56">
        <v>21919158.437041711</v>
      </c>
      <c r="J101" s="36"/>
      <c r="K101" s="37"/>
    </row>
    <row r="102" spans="1:11">
      <c r="A102" s="4">
        <f t="shared" si="1"/>
        <v>100</v>
      </c>
      <c r="B102" s="532" t="s">
        <v>192</v>
      </c>
      <c r="C102" s="532"/>
      <c r="D102" s="532"/>
      <c r="E102" s="532"/>
      <c r="F102" s="532" t="s">
        <v>193</v>
      </c>
      <c r="G102" s="532"/>
      <c r="H102" s="532"/>
      <c r="I102" s="56">
        <v>435355099.44811159</v>
      </c>
      <c r="J102" s="36"/>
      <c r="K102" s="37"/>
    </row>
    <row r="103" spans="1:11">
      <c r="A103" s="4">
        <f t="shared" si="1"/>
        <v>101</v>
      </c>
      <c r="B103" s="532" t="s">
        <v>194</v>
      </c>
      <c r="C103" s="532"/>
      <c r="D103" s="532"/>
      <c r="E103" s="532"/>
      <c r="F103" s="532" t="s">
        <v>195</v>
      </c>
      <c r="G103" s="532"/>
      <c r="H103" s="532"/>
      <c r="I103" s="56">
        <v>3598775.1687172977</v>
      </c>
      <c r="J103" s="36"/>
      <c r="K103" s="37"/>
    </row>
    <row r="104" spans="1:11">
      <c r="A104" s="4">
        <f t="shared" si="1"/>
        <v>102</v>
      </c>
      <c r="B104" s="532" t="s">
        <v>196</v>
      </c>
      <c r="C104" s="532"/>
      <c r="D104" s="532"/>
      <c r="E104" s="532"/>
      <c r="F104" s="532" t="s">
        <v>195</v>
      </c>
      <c r="G104" s="532"/>
      <c r="H104" s="532"/>
      <c r="I104" s="56">
        <v>60417429.165943772</v>
      </c>
      <c r="J104" s="36"/>
      <c r="K104" s="37"/>
    </row>
    <row r="105" spans="1:11">
      <c r="A105" s="4">
        <f t="shared" si="1"/>
        <v>103</v>
      </c>
      <c r="B105" s="532" t="s">
        <v>197</v>
      </c>
      <c r="C105" s="532"/>
      <c r="D105" s="532"/>
      <c r="E105" s="532"/>
      <c r="F105" s="532" t="s">
        <v>195</v>
      </c>
      <c r="G105" s="532"/>
      <c r="H105" s="532"/>
      <c r="I105" s="56">
        <v>8537245.4168632366</v>
      </c>
      <c r="J105" s="36"/>
      <c r="K105" s="37"/>
    </row>
    <row r="106" spans="1:11">
      <c r="A106" s="4">
        <f t="shared" si="1"/>
        <v>104</v>
      </c>
      <c r="B106" s="532" t="s">
        <v>198</v>
      </c>
      <c r="C106" s="532"/>
      <c r="D106" s="532"/>
      <c r="E106" s="532"/>
      <c r="F106" s="532" t="s">
        <v>195</v>
      </c>
      <c r="G106" s="532"/>
      <c r="H106" s="532"/>
      <c r="I106" s="56">
        <v>16417779.657229898</v>
      </c>
      <c r="J106" s="36"/>
      <c r="K106" s="37"/>
    </row>
    <row r="107" spans="1:11">
      <c r="A107" s="4">
        <f t="shared" si="1"/>
        <v>105</v>
      </c>
      <c r="B107" s="532" t="s">
        <v>199</v>
      </c>
      <c r="C107" s="532"/>
      <c r="D107" s="532"/>
      <c r="E107" s="532"/>
      <c r="F107" s="532" t="s">
        <v>195</v>
      </c>
      <c r="G107" s="532"/>
      <c r="H107" s="532"/>
      <c r="I107" s="56">
        <v>16076289.082851276</v>
      </c>
      <c r="J107" s="36"/>
      <c r="K107" s="37"/>
    </row>
    <row r="108" spans="1:11">
      <c r="A108" s="4">
        <f t="shared" si="1"/>
        <v>106</v>
      </c>
      <c r="B108" s="532" t="s">
        <v>200</v>
      </c>
      <c r="C108" s="532"/>
      <c r="D108" s="532"/>
      <c r="E108" s="532"/>
      <c r="F108" s="532" t="s">
        <v>195</v>
      </c>
      <c r="G108" s="532"/>
      <c r="H108" s="532"/>
      <c r="I108" s="56">
        <v>432542823.10843456</v>
      </c>
      <c r="J108" s="36"/>
      <c r="K108" s="37"/>
    </row>
    <row r="109" spans="1:11">
      <c r="A109" s="4">
        <f t="shared" si="1"/>
        <v>107</v>
      </c>
      <c r="B109" s="532" t="s">
        <v>201</v>
      </c>
      <c r="C109" s="532"/>
      <c r="D109" s="532"/>
      <c r="E109" s="532"/>
      <c r="F109" s="532" t="s">
        <v>195</v>
      </c>
      <c r="G109" s="532"/>
      <c r="H109" s="532"/>
      <c r="I109" s="56">
        <v>8537244.4069991373</v>
      </c>
      <c r="J109" s="36"/>
      <c r="K109" s="37"/>
    </row>
    <row r="110" spans="1:11">
      <c r="A110" s="4">
        <f t="shared" si="1"/>
        <v>108</v>
      </c>
      <c r="B110" s="532" t="s">
        <v>60</v>
      </c>
      <c r="C110" s="532"/>
      <c r="D110" s="532"/>
      <c r="E110" s="532"/>
      <c r="F110" s="532" t="s">
        <v>61</v>
      </c>
      <c r="G110" s="532"/>
      <c r="H110" s="532"/>
      <c r="I110" s="56">
        <v>153918895.85065717</v>
      </c>
      <c r="J110" s="36"/>
      <c r="K110" s="37"/>
    </row>
    <row r="111" spans="1:11">
      <c r="A111" s="4">
        <f t="shared" si="1"/>
        <v>109</v>
      </c>
      <c r="B111" s="532" t="s">
        <v>202</v>
      </c>
      <c r="C111" s="532"/>
      <c r="D111" s="532"/>
      <c r="E111" s="532"/>
      <c r="F111" s="532" t="s">
        <v>203</v>
      </c>
      <c r="G111" s="532"/>
      <c r="H111" s="532"/>
      <c r="I111" s="56">
        <v>357022661.66260087</v>
      </c>
      <c r="J111" s="36"/>
      <c r="K111" s="37"/>
    </row>
    <row r="112" spans="1:11">
      <c r="A112" s="4">
        <f t="shared" si="1"/>
        <v>110</v>
      </c>
      <c r="B112" s="532" t="s">
        <v>204</v>
      </c>
      <c r="C112" s="532"/>
      <c r="D112" s="532"/>
      <c r="E112" s="532"/>
      <c r="F112" s="532" t="s">
        <v>203</v>
      </c>
      <c r="G112" s="532"/>
      <c r="H112" s="532"/>
      <c r="I112" s="56">
        <v>14349139.413523294</v>
      </c>
      <c r="J112" s="36"/>
      <c r="K112" s="37"/>
    </row>
    <row r="113" spans="1:11">
      <c r="A113" s="4">
        <f t="shared" si="1"/>
        <v>111</v>
      </c>
      <c r="B113" s="532" t="s">
        <v>205</v>
      </c>
      <c r="C113" s="532"/>
      <c r="D113" s="532"/>
      <c r="E113" s="532"/>
      <c r="F113" s="532" t="s">
        <v>203</v>
      </c>
      <c r="G113" s="532"/>
      <c r="H113" s="532"/>
      <c r="I113" s="56">
        <v>269908297.73255819</v>
      </c>
      <c r="J113" s="36"/>
      <c r="K113" s="37"/>
    </row>
    <row r="114" spans="1:11">
      <c r="A114" s="4">
        <f t="shared" si="1"/>
        <v>112</v>
      </c>
      <c r="B114" s="532" t="s">
        <v>206</v>
      </c>
      <c r="C114" s="532"/>
      <c r="D114" s="532"/>
      <c r="E114" s="532"/>
      <c r="F114" s="532" t="s">
        <v>203</v>
      </c>
      <c r="G114" s="532"/>
      <c r="H114" s="532"/>
      <c r="I114" s="56">
        <v>33492270.511357669</v>
      </c>
      <c r="J114" s="36"/>
      <c r="K114" s="37"/>
    </row>
    <row r="115" spans="1:11">
      <c r="A115" s="4">
        <f t="shared" si="1"/>
        <v>113</v>
      </c>
      <c r="B115" s="532" t="s">
        <v>207</v>
      </c>
      <c r="C115" s="532"/>
      <c r="D115" s="532"/>
      <c r="E115" s="532"/>
      <c r="F115" s="532" t="s">
        <v>203</v>
      </c>
      <c r="G115" s="532"/>
      <c r="H115" s="532"/>
      <c r="I115" s="56">
        <v>156953973.6104354</v>
      </c>
      <c r="J115" s="36"/>
      <c r="K115" s="37"/>
    </row>
    <row r="116" spans="1:11">
      <c r="A116" s="4">
        <f t="shared" si="1"/>
        <v>114</v>
      </c>
      <c r="B116" s="532" t="s">
        <v>208</v>
      </c>
      <c r="C116" s="532"/>
      <c r="D116" s="532"/>
      <c r="E116" s="532"/>
      <c r="F116" s="532" t="s">
        <v>203</v>
      </c>
      <c r="G116" s="532"/>
      <c r="H116" s="532"/>
      <c r="I116" s="56">
        <v>8537245.4168632366</v>
      </c>
      <c r="J116" s="36"/>
      <c r="K116" s="37"/>
    </row>
    <row r="117" spans="1:11">
      <c r="A117" s="4">
        <f t="shared" si="1"/>
        <v>115</v>
      </c>
      <c r="B117" s="532" t="s">
        <v>209</v>
      </c>
      <c r="C117" s="532"/>
      <c r="D117" s="532"/>
      <c r="E117" s="532"/>
      <c r="F117" s="532" t="s">
        <v>203</v>
      </c>
      <c r="G117" s="532"/>
      <c r="H117" s="532"/>
      <c r="I117" s="56">
        <v>152035206.82074711</v>
      </c>
      <c r="J117" s="36"/>
      <c r="K117" s="37"/>
    </row>
    <row r="118" spans="1:11">
      <c r="A118" s="4">
        <f t="shared" si="1"/>
        <v>116</v>
      </c>
      <c r="B118" s="532" t="s">
        <v>210</v>
      </c>
      <c r="C118" s="532"/>
      <c r="D118" s="532"/>
      <c r="E118" s="532"/>
      <c r="F118" s="532" t="s">
        <v>203</v>
      </c>
      <c r="G118" s="532"/>
      <c r="H118" s="532"/>
      <c r="I118" s="56">
        <v>15170027.746603545</v>
      </c>
      <c r="J118" s="36"/>
      <c r="K118" s="37"/>
    </row>
    <row r="119" spans="1:11">
      <c r="A119" s="4">
        <f t="shared" si="1"/>
        <v>117</v>
      </c>
      <c r="B119" s="532" t="s">
        <v>211</v>
      </c>
      <c r="C119" s="532"/>
      <c r="D119" s="532"/>
      <c r="E119" s="532"/>
      <c r="F119" s="532" t="s">
        <v>203</v>
      </c>
      <c r="G119" s="532"/>
      <c r="H119" s="532"/>
      <c r="I119" s="56">
        <v>44236065.416781291</v>
      </c>
      <c r="J119" s="36"/>
      <c r="K119" s="37"/>
    </row>
    <row r="120" spans="1:11">
      <c r="A120" s="4">
        <f t="shared" si="1"/>
        <v>118</v>
      </c>
      <c r="B120" s="532" t="s">
        <v>212</v>
      </c>
      <c r="C120" s="532"/>
      <c r="D120" s="532"/>
      <c r="E120" s="532"/>
      <c r="F120" s="532" t="s">
        <v>213</v>
      </c>
      <c r="G120" s="532"/>
      <c r="H120" s="532"/>
      <c r="I120" s="56">
        <v>16041551.48171618</v>
      </c>
      <c r="J120" s="36"/>
      <c r="K120" s="37"/>
    </row>
    <row r="121" spans="1:11">
      <c r="A121" s="4">
        <f t="shared" si="1"/>
        <v>119</v>
      </c>
      <c r="B121" s="532" t="s">
        <v>214</v>
      </c>
      <c r="C121" s="532"/>
      <c r="D121" s="532"/>
      <c r="E121" s="532"/>
      <c r="F121" s="532" t="s">
        <v>215</v>
      </c>
      <c r="G121" s="532"/>
      <c r="H121" s="532"/>
      <c r="I121" s="56">
        <v>13752540.703606462</v>
      </c>
      <c r="J121" s="36"/>
      <c r="K121" s="37"/>
    </row>
    <row r="122" spans="1:11">
      <c r="A122" s="4">
        <f t="shared" si="1"/>
        <v>120</v>
      </c>
      <c r="B122" s="532" t="s">
        <v>216</v>
      </c>
      <c r="C122" s="532"/>
      <c r="D122" s="532"/>
      <c r="E122" s="532"/>
      <c r="F122" s="532" t="s">
        <v>217</v>
      </c>
      <c r="G122" s="532"/>
      <c r="H122" s="532"/>
      <c r="I122" s="56">
        <v>13691473.272811305</v>
      </c>
      <c r="J122" s="36"/>
      <c r="K122" s="37"/>
    </row>
    <row r="123" spans="1:11">
      <c r="A123" s="4">
        <f t="shared" si="1"/>
        <v>121</v>
      </c>
      <c r="B123" s="532" t="s">
        <v>218</v>
      </c>
      <c r="C123" s="532"/>
      <c r="D123" s="532"/>
      <c r="E123" s="532"/>
      <c r="F123" s="532" t="s">
        <v>217</v>
      </c>
      <c r="G123" s="532"/>
      <c r="H123" s="532"/>
      <c r="I123" s="56">
        <v>11467937.156041374</v>
      </c>
      <c r="J123" s="36"/>
      <c r="K123" s="37"/>
    </row>
    <row r="124" spans="1:11">
      <c r="A124" s="4">
        <f t="shared" si="1"/>
        <v>122</v>
      </c>
      <c r="B124" s="532" t="s">
        <v>219</v>
      </c>
      <c r="C124" s="532"/>
      <c r="D124" s="532"/>
      <c r="E124" s="532"/>
      <c r="F124" s="532" t="s">
        <v>217</v>
      </c>
      <c r="G124" s="532"/>
      <c r="H124" s="532"/>
      <c r="I124" s="56">
        <v>39551396.927652605</v>
      </c>
      <c r="J124" s="36"/>
      <c r="K124" s="37"/>
    </row>
    <row r="125" spans="1:11">
      <c r="A125" s="4">
        <f t="shared" si="1"/>
        <v>123</v>
      </c>
      <c r="B125" s="532" t="s">
        <v>206</v>
      </c>
      <c r="C125" s="532"/>
      <c r="D125" s="532"/>
      <c r="E125" s="532"/>
      <c r="F125" s="532" t="s">
        <v>203</v>
      </c>
      <c r="G125" s="532"/>
      <c r="H125" s="532"/>
      <c r="I125" s="56">
        <v>101164195.30268221</v>
      </c>
      <c r="J125" s="36"/>
      <c r="K125" s="37"/>
    </row>
    <row r="126" spans="1:11">
      <c r="A126" s="4">
        <f t="shared" si="1"/>
        <v>124</v>
      </c>
      <c r="B126" s="532" t="s">
        <v>220</v>
      </c>
      <c r="C126" s="532"/>
      <c r="D126" s="532"/>
      <c r="E126" s="532"/>
      <c r="F126" s="532" t="s">
        <v>203</v>
      </c>
      <c r="G126" s="532"/>
      <c r="H126" s="532"/>
      <c r="I126" s="56">
        <v>103760367.45735846</v>
      </c>
      <c r="J126" s="36"/>
      <c r="K126" s="37"/>
    </row>
    <row r="127" spans="1:11">
      <c r="A127" s="4">
        <f t="shared" si="1"/>
        <v>125</v>
      </c>
      <c r="B127" s="532" t="s">
        <v>221</v>
      </c>
      <c r="C127" s="532"/>
      <c r="D127" s="532"/>
      <c r="E127" s="532"/>
      <c r="F127" s="532" t="s">
        <v>222</v>
      </c>
      <c r="G127" s="532"/>
      <c r="H127" s="532"/>
      <c r="I127" s="56">
        <v>10955838.131059006</v>
      </c>
      <c r="J127" s="36"/>
      <c r="K127" s="37"/>
    </row>
    <row r="128" spans="1:11">
      <c r="A128" s="4">
        <f t="shared" si="1"/>
        <v>126</v>
      </c>
      <c r="B128" s="532" t="s">
        <v>30</v>
      </c>
      <c r="C128" s="532"/>
      <c r="D128" s="532"/>
      <c r="E128" s="532"/>
      <c r="F128" s="532" t="s">
        <v>31</v>
      </c>
      <c r="G128" s="532"/>
      <c r="H128" s="532"/>
      <c r="I128" s="56">
        <v>69715219.425043464</v>
      </c>
      <c r="J128" s="36"/>
      <c r="K128" s="37"/>
    </row>
    <row r="129" spans="1:11">
      <c r="A129" s="4">
        <f t="shared" si="1"/>
        <v>127</v>
      </c>
      <c r="B129" s="532" t="s">
        <v>32</v>
      </c>
      <c r="C129" s="532"/>
      <c r="D129" s="532"/>
      <c r="E129" s="532"/>
      <c r="F129" s="532" t="s">
        <v>33</v>
      </c>
      <c r="G129" s="532"/>
      <c r="H129" s="532"/>
      <c r="I129" s="56">
        <v>23812122.171054505</v>
      </c>
      <c r="J129" s="36"/>
      <c r="K129" s="37"/>
    </row>
    <row r="130" spans="1:11">
      <c r="A130" s="4">
        <f t="shared" si="1"/>
        <v>128</v>
      </c>
      <c r="B130" s="532" t="s">
        <v>34</v>
      </c>
      <c r="C130" s="532"/>
      <c r="D130" s="532"/>
      <c r="E130" s="532"/>
      <c r="F130" s="532" t="s">
        <v>35</v>
      </c>
      <c r="G130" s="532"/>
      <c r="H130" s="532"/>
      <c r="I130" s="56">
        <v>175237728.84263119</v>
      </c>
      <c r="J130" s="36"/>
      <c r="K130" s="37"/>
    </row>
    <row r="131" spans="1:11">
      <c r="A131" s="4">
        <f t="shared" si="1"/>
        <v>129</v>
      </c>
      <c r="B131" s="532" t="s">
        <v>24</v>
      </c>
      <c r="C131" s="532"/>
      <c r="D131" s="532"/>
      <c r="E131" s="532"/>
      <c r="F131" s="532" t="s">
        <v>25</v>
      </c>
      <c r="G131" s="532"/>
      <c r="H131" s="532"/>
      <c r="I131" s="56">
        <v>47738850.6566322</v>
      </c>
      <c r="J131" s="36"/>
      <c r="K131" s="37"/>
    </row>
    <row r="132" spans="1:11">
      <c r="A132" s="4">
        <f t="shared" si="1"/>
        <v>130</v>
      </c>
      <c r="B132" s="532" t="s">
        <v>36</v>
      </c>
      <c r="C132" s="532"/>
      <c r="D132" s="532"/>
      <c r="E132" s="532"/>
      <c r="F132" s="532" t="s">
        <v>37</v>
      </c>
      <c r="G132" s="532"/>
      <c r="H132" s="532"/>
      <c r="I132" s="56">
        <v>94188048.753835529</v>
      </c>
      <c r="J132" s="36"/>
      <c r="K132" s="37"/>
    </row>
    <row r="133" spans="1:11">
      <c r="A133" s="4">
        <f t="shared" ref="A133:A196" si="2">+A132+1</f>
        <v>131</v>
      </c>
      <c r="B133" s="532" t="s">
        <v>78</v>
      </c>
      <c r="C133" s="532"/>
      <c r="D133" s="532"/>
      <c r="E133" s="532"/>
      <c r="F133" s="532" t="s">
        <v>79</v>
      </c>
      <c r="G133" s="532"/>
      <c r="H133" s="532"/>
      <c r="I133" s="56">
        <v>90204743.857471645</v>
      </c>
      <c r="J133" s="36"/>
      <c r="K133" s="37"/>
    </row>
    <row r="134" spans="1:11">
      <c r="A134" s="4">
        <f t="shared" si="2"/>
        <v>132</v>
      </c>
      <c r="B134" s="532" t="s">
        <v>80</v>
      </c>
      <c r="C134" s="532"/>
      <c r="D134" s="532"/>
      <c r="E134" s="532"/>
      <c r="F134" s="532" t="s">
        <v>81</v>
      </c>
      <c r="G134" s="532"/>
      <c r="H134" s="532"/>
      <c r="I134" s="56">
        <v>291796406.490152</v>
      </c>
      <c r="J134" s="36"/>
      <c r="K134" s="37"/>
    </row>
    <row r="135" spans="1:11">
      <c r="A135" s="4">
        <f t="shared" si="2"/>
        <v>133</v>
      </c>
      <c r="B135" s="532" t="s">
        <v>82</v>
      </c>
      <c r="C135" s="532"/>
      <c r="D135" s="532"/>
      <c r="E135" s="532"/>
      <c r="F135" s="532" t="s">
        <v>83</v>
      </c>
      <c r="G135" s="532"/>
      <c r="H135" s="532"/>
      <c r="I135" s="56">
        <v>36516481.847800337</v>
      </c>
      <c r="J135" s="36"/>
      <c r="K135" s="37"/>
    </row>
    <row r="136" spans="1:11">
      <c r="A136" s="4">
        <f t="shared" si="2"/>
        <v>134</v>
      </c>
      <c r="B136" s="532" t="s">
        <v>84</v>
      </c>
      <c r="C136" s="532"/>
      <c r="D136" s="532"/>
      <c r="E136" s="532"/>
      <c r="F136" s="532" t="s">
        <v>85</v>
      </c>
      <c r="G136" s="532"/>
      <c r="H136" s="532"/>
      <c r="I136" s="56">
        <v>151436617.25046235</v>
      </c>
      <c r="J136" s="36"/>
      <c r="K136" s="37"/>
    </row>
    <row r="137" spans="1:11">
      <c r="A137" s="4">
        <f t="shared" si="2"/>
        <v>135</v>
      </c>
      <c r="B137" s="532" t="s">
        <v>86</v>
      </c>
      <c r="C137" s="532"/>
      <c r="D137" s="532"/>
      <c r="E137" s="532"/>
      <c r="F137" s="532" t="s">
        <v>85</v>
      </c>
      <c r="G137" s="532"/>
      <c r="H137" s="532"/>
      <c r="I137" s="56">
        <v>49111139.681329481</v>
      </c>
      <c r="J137" s="36"/>
      <c r="K137" s="37"/>
    </row>
    <row r="138" spans="1:11">
      <c r="A138" s="4">
        <f t="shared" si="2"/>
        <v>136</v>
      </c>
      <c r="B138" s="532" t="s">
        <v>87</v>
      </c>
      <c r="C138" s="532"/>
      <c r="D138" s="532"/>
      <c r="E138" s="532"/>
      <c r="F138" s="532" t="s">
        <v>88</v>
      </c>
      <c r="G138" s="532"/>
      <c r="H138" s="532"/>
      <c r="I138" s="56">
        <v>40869873.375049435</v>
      </c>
      <c r="J138" s="36"/>
      <c r="K138" s="37"/>
    </row>
    <row r="139" spans="1:11">
      <c r="A139" s="4">
        <f t="shared" si="2"/>
        <v>137</v>
      </c>
      <c r="B139" s="532" t="s">
        <v>89</v>
      </c>
      <c r="C139" s="532"/>
      <c r="D139" s="532"/>
      <c r="E139" s="532"/>
      <c r="F139" s="532" t="s">
        <v>77</v>
      </c>
      <c r="G139" s="532"/>
      <c r="H139" s="532"/>
      <c r="I139" s="56">
        <v>36122525.701821119</v>
      </c>
      <c r="J139" s="36"/>
      <c r="K139" s="37"/>
    </row>
    <row r="140" spans="1:11">
      <c r="A140" s="4">
        <f t="shared" si="2"/>
        <v>138</v>
      </c>
      <c r="B140" s="532" t="s">
        <v>90</v>
      </c>
      <c r="C140" s="532"/>
      <c r="D140" s="532"/>
      <c r="E140" s="532"/>
      <c r="F140" s="532" t="s">
        <v>91</v>
      </c>
      <c r="G140" s="532"/>
      <c r="H140" s="532"/>
      <c r="I140" s="56">
        <v>66466098.990316801</v>
      </c>
      <c r="J140" s="36"/>
      <c r="K140" s="37"/>
    </row>
    <row r="141" spans="1:11">
      <c r="A141" s="4">
        <f t="shared" si="2"/>
        <v>139</v>
      </c>
      <c r="B141" s="532" t="s">
        <v>73</v>
      </c>
      <c r="C141" s="532"/>
      <c r="D141" s="532"/>
      <c r="E141" s="532"/>
      <c r="F141" s="532" t="s">
        <v>74</v>
      </c>
      <c r="G141" s="532"/>
      <c r="H141" s="532"/>
      <c r="I141" s="56">
        <v>5600155.4643647969</v>
      </c>
      <c r="J141" s="36"/>
      <c r="K141" s="37"/>
    </row>
    <row r="142" spans="1:11">
      <c r="A142" s="4">
        <f t="shared" si="2"/>
        <v>140</v>
      </c>
      <c r="B142" s="532" t="s">
        <v>223</v>
      </c>
      <c r="C142" s="532"/>
      <c r="D142" s="532"/>
      <c r="E142" s="532"/>
      <c r="F142" s="532" t="s">
        <v>195</v>
      </c>
      <c r="G142" s="532"/>
      <c r="H142" s="532"/>
      <c r="I142" s="56">
        <v>3550966.4477057136</v>
      </c>
      <c r="J142" s="36"/>
      <c r="K142" s="37"/>
    </row>
    <row r="143" spans="1:11">
      <c r="A143" s="4">
        <f t="shared" si="2"/>
        <v>141</v>
      </c>
      <c r="B143" s="532" t="s">
        <v>224</v>
      </c>
      <c r="C143" s="532"/>
      <c r="D143" s="532"/>
      <c r="E143" s="532"/>
      <c r="F143" s="532" t="s">
        <v>195</v>
      </c>
      <c r="G143" s="532"/>
      <c r="H143" s="532"/>
      <c r="I143" s="56">
        <v>3475413.9750867598</v>
      </c>
      <c r="J143" s="36"/>
      <c r="K143" s="37"/>
    </row>
    <row r="144" spans="1:11">
      <c r="A144" s="4">
        <f t="shared" si="2"/>
        <v>142</v>
      </c>
      <c r="B144" s="532" t="s">
        <v>225</v>
      </c>
      <c r="C144" s="532"/>
      <c r="D144" s="532"/>
      <c r="E144" s="532"/>
      <c r="F144" s="532" t="s">
        <v>195</v>
      </c>
      <c r="G144" s="532"/>
      <c r="H144" s="532"/>
      <c r="I144" s="56">
        <v>3475413.9750867598</v>
      </c>
      <c r="J144" s="36"/>
      <c r="K144" s="37"/>
    </row>
    <row r="145" spans="1:11">
      <c r="A145" s="4">
        <f t="shared" si="2"/>
        <v>143</v>
      </c>
      <c r="B145" s="532" t="s">
        <v>226</v>
      </c>
      <c r="C145" s="532"/>
      <c r="D145" s="532"/>
      <c r="E145" s="532"/>
      <c r="F145" s="532" t="s">
        <v>195</v>
      </c>
      <c r="G145" s="532"/>
      <c r="H145" s="532"/>
      <c r="I145" s="56">
        <v>3475413.9750867598</v>
      </c>
      <c r="J145" s="36"/>
      <c r="K145" s="37"/>
    </row>
    <row r="146" spans="1:11">
      <c r="A146" s="4">
        <f t="shared" si="2"/>
        <v>144</v>
      </c>
      <c r="B146" s="532" t="s">
        <v>227</v>
      </c>
      <c r="C146" s="532"/>
      <c r="D146" s="532"/>
      <c r="E146" s="532"/>
      <c r="F146" s="532" t="s">
        <v>195</v>
      </c>
      <c r="G146" s="532"/>
      <c r="H146" s="532"/>
      <c r="I146" s="56">
        <v>3475413.9750867598</v>
      </c>
      <c r="J146" s="36"/>
      <c r="K146" s="37"/>
    </row>
    <row r="147" spans="1:11">
      <c r="A147" s="4">
        <f t="shared" si="2"/>
        <v>145</v>
      </c>
      <c r="B147" s="532" t="s">
        <v>228</v>
      </c>
      <c r="C147" s="532"/>
      <c r="D147" s="532"/>
      <c r="E147" s="532"/>
      <c r="F147" s="532" t="s">
        <v>195</v>
      </c>
      <c r="G147" s="532"/>
      <c r="H147" s="532"/>
      <c r="I147" s="56">
        <v>3475413.9750867598</v>
      </c>
      <c r="J147" s="36"/>
      <c r="K147" s="37"/>
    </row>
    <row r="148" spans="1:11">
      <c r="A148" s="4">
        <f t="shared" si="2"/>
        <v>146</v>
      </c>
      <c r="B148" s="532" t="s">
        <v>229</v>
      </c>
      <c r="C148" s="532"/>
      <c r="D148" s="532"/>
      <c r="E148" s="532"/>
      <c r="F148" s="532" t="s">
        <v>195</v>
      </c>
      <c r="G148" s="532"/>
      <c r="H148" s="532"/>
      <c r="I148" s="56">
        <v>3475413.9750867598</v>
      </c>
      <c r="J148" s="36"/>
      <c r="K148" s="37"/>
    </row>
    <row r="149" spans="1:11">
      <c r="A149" s="4">
        <f t="shared" si="2"/>
        <v>147</v>
      </c>
      <c r="B149" s="532" t="s">
        <v>230</v>
      </c>
      <c r="C149" s="532"/>
      <c r="D149" s="532"/>
      <c r="E149" s="532"/>
      <c r="F149" s="532" t="s">
        <v>195</v>
      </c>
      <c r="G149" s="532"/>
      <c r="H149" s="532"/>
      <c r="I149" s="56">
        <v>3475413.9750867598</v>
      </c>
      <c r="J149" s="36"/>
      <c r="K149" s="37"/>
    </row>
    <row r="150" spans="1:11">
      <c r="A150" s="4">
        <f t="shared" si="2"/>
        <v>148</v>
      </c>
      <c r="B150" s="532" t="s">
        <v>231</v>
      </c>
      <c r="C150" s="532"/>
      <c r="D150" s="532"/>
      <c r="E150" s="532"/>
      <c r="F150" s="532" t="s">
        <v>195</v>
      </c>
      <c r="G150" s="532"/>
      <c r="H150" s="532"/>
      <c r="I150" s="56">
        <v>3257822.8315027491</v>
      </c>
      <c r="J150" s="36"/>
      <c r="K150" s="37"/>
    </row>
    <row r="151" spans="1:11">
      <c r="A151" s="4">
        <f t="shared" si="2"/>
        <v>149</v>
      </c>
      <c r="B151" s="532" t="s">
        <v>232</v>
      </c>
      <c r="C151" s="532"/>
      <c r="D151" s="532"/>
      <c r="E151" s="532"/>
      <c r="F151" s="532" t="s">
        <v>195</v>
      </c>
      <c r="G151" s="532"/>
      <c r="H151" s="532"/>
      <c r="I151" s="56">
        <v>3257822.8315027491</v>
      </c>
      <c r="J151" s="36"/>
      <c r="K151" s="37"/>
    </row>
    <row r="152" spans="1:11">
      <c r="A152" s="4">
        <f t="shared" si="2"/>
        <v>150</v>
      </c>
      <c r="B152" s="532" t="s">
        <v>233</v>
      </c>
      <c r="C152" s="532"/>
      <c r="D152" s="532"/>
      <c r="E152" s="532"/>
      <c r="F152" s="532" t="s">
        <v>195</v>
      </c>
      <c r="G152" s="532"/>
      <c r="H152" s="532"/>
      <c r="I152" s="56">
        <v>4826292.2691589603</v>
      </c>
      <c r="J152" s="36"/>
      <c r="K152" s="37"/>
    </row>
    <row r="153" spans="1:11">
      <c r="A153" s="4">
        <f t="shared" si="2"/>
        <v>151</v>
      </c>
      <c r="B153" s="532" t="s">
        <v>234</v>
      </c>
      <c r="C153" s="532"/>
      <c r="D153" s="532"/>
      <c r="E153" s="532"/>
      <c r="F153" s="532" t="s">
        <v>195</v>
      </c>
      <c r="G153" s="532"/>
      <c r="H153" s="532"/>
      <c r="I153" s="56">
        <v>4826292.2691589603</v>
      </c>
      <c r="J153" s="36"/>
      <c r="K153" s="37"/>
    </row>
    <row r="154" spans="1:11">
      <c r="A154" s="4">
        <f t="shared" si="2"/>
        <v>152</v>
      </c>
      <c r="B154" s="532" t="s">
        <v>235</v>
      </c>
      <c r="C154" s="532"/>
      <c r="D154" s="532"/>
      <c r="E154" s="532"/>
      <c r="F154" s="532" t="s">
        <v>195</v>
      </c>
      <c r="G154" s="532"/>
      <c r="H154" s="532"/>
      <c r="I154" s="56">
        <v>4826292.2691589603</v>
      </c>
      <c r="J154" s="36"/>
      <c r="K154" s="37"/>
    </row>
    <row r="155" spans="1:11">
      <c r="A155" s="4">
        <f t="shared" si="2"/>
        <v>153</v>
      </c>
      <c r="B155" s="532" t="s">
        <v>236</v>
      </c>
      <c r="C155" s="532"/>
      <c r="D155" s="532"/>
      <c r="E155" s="532"/>
      <c r="F155" s="532" t="s">
        <v>195</v>
      </c>
      <c r="G155" s="532"/>
      <c r="H155" s="532"/>
      <c r="I155" s="56">
        <v>4826292.2691589603</v>
      </c>
      <c r="J155" s="36"/>
      <c r="K155" s="37"/>
    </row>
    <row r="156" spans="1:11">
      <c r="A156" s="4">
        <f t="shared" si="2"/>
        <v>154</v>
      </c>
      <c r="B156" s="532" t="s">
        <v>237</v>
      </c>
      <c r="C156" s="532"/>
      <c r="D156" s="532"/>
      <c r="E156" s="532"/>
      <c r="F156" s="532" t="s">
        <v>195</v>
      </c>
      <c r="G156" s="532"/>
      <c r="H156" s="532"/>
      <c r="I156" s="56">
        <v>4826292.2691589603</v>
      </c>
      <c r="J156" s="36"/>
      <c r="K156" s="37"/>
    </row>
    <row r="157" spans="1:11">
      <c r="A157" s="4">
        <f t="shared" si="2"/>
        <v>155</v>
      </c>
      <c r="B157" s="532" t="s">
        <v>238</v>
      </c>
      <c r="C157" s="532"/>
      <c r="D157" s="532"/>
      <c r="E157" s="532"/>
      <c r="F157" s="532" t="s">
        <v>195</v>
      </c>
      <c r="G157" s="532"/>
      <c r="H157" s="532"/>
      <c r="I157" s="56">
        <v>4826292.2691589603</v>
      </c>
      <c r="J157" s="36"/>
      <c r="K157" s="37"/>
    </row>
    <row r="158" spans="1:11">
      <c r="A158" s="4">
        <f t="shared" si="2"/>
        <v>156</v>
      </c>
      <c r="B158" s="532" t="s">
        <v>239</v>
      </c>
      <c r="C158" s="532"/>
      <c r="D158" s="532"/>
      <c r="E158" s="532"/>
      <c r="F158" s="532" t="s">
        <v>195</v>
      </c>
      <c r="G158" s="532"/>
      <c r="H158" s="532"/>
      <c r="I158" s="56">
        <v>4895799.7360771177</v>
      </c>
      <c r="J158" s="36"/>
      <c r="K158" s="37"/>
    </row>
    <row r="159" spans="1:11">
      <c r="A159" s="4">
        <f t="shared" si="2"/>
        <v>157</v>
      </c>
      <c r="B159" s="532" t="s">
        <v>240</v>
      </c>
      <c r="C159" s="532"/>
      <c r="D159" s="532"/>
      <c r="E159" s="532"/>
      <c r="F159" s="532" t="s">
        <v>195</v>
      </c>
      <c r="G159" s="532"/>
      <c r="H159" s="532"/>
      <c r="I159" s="56">
        <v>4895799.7360771177</v>
      </c>
      <c r="J159" s="36"/>
      <c r="K159" s="37"/>
    </row>
    <row r="160" spans="1:11">
      <c r="A160" s="4">
        <f t="shared" si="2"/>
        <v>158</v>
      </c>
      <c r="B160" s="532" t="s">
        <v>241</v>
      </c>
      <c r="C160" s="532"/>
      <c r="D160" s="532"/>
      <c r="E160" s="532"/>
      <c r="F160" s="532" t="s">
        <v>195</v>
      </c>
      <c r="G160" s="532"/>
      <c r="H160" s="532"/>
      <c r="I160" s="56">
        <v>3550966.4477057136</v>
      </c>
      <c r="J160" s="36"/>
      <c r="K160" s="37"/>
    </row>
    <row r="161" spans="1:11">
      <c r="A161" s="4">
        <f t="shared" si="2"/>
        <v>159</v>
      </c>
      <c r="B161" s="532" t="s">
        <v>242</v>
      </c>
      <c r="C161" s="532"/>
      <c r="D161" s="532"/>
      <c r="E161" s="532"/>
      <c r="F161" s="532" t="s">
        <v>195</v>
      </c>
      <c r="G161" s="532"/>
      <c r="H161" s="532"/>
      <c r="I161" s="56">
        <v>3475413.9750867598</v>
      </c>
      <c r="J161" s="36"/>
      <c r="K161" s="37"/>
    </row>
    <row r="162" spans="1:11">
      <c r="A162" s="4">
        <f t="shared" si="2"/>
        <v>160</v>
      </c>
      <c r="B162" s="532" t="s">
        <v>243</v>
      </c>
      <c r="C162" s="532"/>
      <c r="D162" s="532"/>
      <c r="E162" s="532"/>
      <c r="F162" s="532" t="s">
        <v>195</v>
      </c>
      <c r="G162" s="532"/>
      <c r="H162" s="532"/>
      <c r="I162" s="56">
        <v>3475413.9750867598</v>
      </c>
      <c r="J162" s="36"/>
      <c r="K162" s="37"/>
    </row>
    <row r="163" spans="1:11">
      <c r="A163" s="4">
        <f t="shared" si="2"/>
        <v>161</v>
      </c>
      <c r="B163" s="532" t="s">
        <v>244</v>
      </c>
      <c r="C163" s="532"/>
      <c r="D163" s="532"/>
      <c r="E163" s="532"/>
      <c r="F163" s="532" t="s">
        <v>195</v>
      </c>
      <c r="G163" s="532"/>
      <c r="H163" s="532"/>
      <c r="I163" s="56">
        <v>3475413.9750867598</v>
      </c>
      <c r="J163" s="36"/>
      <c r="K163" s="37"/>
    </row>
    <row r="164" spans="1:11">
      <c r="A164" s="4">
        <f t="shared" si="2"/>
        <v>162</v>
      </c>
      <c r="B164" s="532" t="s">
        <v>245</v>
      </c>
      <c r="C164" s="532"/>
      <c r="D164" s="532"/>
      <c r="E164" s="532"/>
      <c r="F164" s="532" t="s">
        <v>41</v>
      </c>
      <c r="G164" s="532"/>
      <c r="H164" s="532"/>
      <c r="I164" s="56">
        <v>71736549.126959935</v>
      </c>
      <c r="J164" s="36"/>
      <c r="K164" s="37"/>
    </row>
    <row r="165" spans="1:11">
      <c r="A165" s="4">
        <f t="shared" si="2"/>
        <v>163</v>
      </c>
      <c r="B165" s="532" t="s">
        <v>594</v>
      </c>
      <c r="C165" s="532"/>
      <c r="D165" s="532"/>
      <c r="E165" s="532"/>
      <c r="F165" s="532" t="s">
        <v>594</v>
      </c>
      <c r="G165" s="532"/>
      <c r="H165" s="532"/>
      <c r="I165" s="56">
        <v>9519195.2615646627</v>
      </c>
      <c r="J165" s="36"/>
      <c r="K165" s="37"/>
    </row>
    <row r="166" spans="1:11">
      <c r="A166" s="4">
        <f t="shared" si="2"/>
        <v>164</v>
      </c>
      <c r="B166" s="532" t="s">
        <v>595</v>
      </c>
      <c r="C166" s="532"/>
      <c r="D166" s="532"/>
      <c r="E166" s="532"/>
      <c r="F166" s="532" t="s">
        <v>35</v>
      </c>
      <c r="G166" s="532"/>
      <c r="H166" s="532"/>
      <c r="I166" s="56">
        <v>12992544.288980898</v>
      </c>
      <c r="J166" s="36"/>
      <c r="K166" s="37"/>
    </row>
    <row r="167" spans="1:11">
      <c r="A167" s="4">
        <f t="shared" si="2"/>
        <v>165</v>
      </c>
      <c r="B167" s="532" t="s">
        <v>596</v>
      </c>
      <c r="C167" s="532"/>
      <c r="D167" s="532"/>
      <c r="E167" s="532"/>
      <c r="F167" s="532" t="s">
        <v>25</v>
      </c>
      <c r="G167" s="532"/>
      <c r="H167" s="532"/>
      <c r="I167" s="56">
        <v>15383106.827588815</v>
      </c>
      <c r="J167" s="36"/>
      <c r="K167" s="37"/>
    </row>
    <row r="168" spans="1:11">
      <c r="A168" s="4">
        <f t="shared" si="2"/>
        <v>166</v>
      </c>
      <c r="B168" s="532" t="s">
        <v>597</v>
      </c>
      <c r="C168" s="532"/>
      <c r="D168" s="532"/>
      <c r="E168" s="532"/>
      <c r="F168" s="532" t="s">
        <v>81</v>
      </c>
      <c r="G168" s="532"/>
      <c r="H168" s="532"/>
      <c r="I168" s="56">
        <v>6915986.965476254</v>
      </c>
      <c r="J168" s="36"/>
      <c r="K168" s="37"/>
    </row>
    <row r="169" spans="1:11">
      <c r="A169" s="4">
        <f t="shared" si="2"/>
        <v>167</v>
      </c>
      <c r="B169" s="532" t="s">
        <v>598</v>
      </c>
      <c r="C169" s="532"/>
      <c r="D169" s="532"/>
      <c r="E169" s="532"/>
      <c r="F169" s="532" t="s">
        <v>83</v>
      </c>
      <c r="G169" s="532"/>
      <c r="H169" s="532"/>
      <c r="I169" s="56">
        <v>10879080.298931042</v>
      </c>
      <c r="J169" s="36"/>
      <c r="K169" s="37"/>
    </row>
    <row r="170" spans="1:11">
      <c r="A170" s="4">
        <f t="shared" si="2"/>
        <v>168</v>
      </c>
      <c r="B170" s="532" t="s">
        <v>599</v>
      </c>
      <c r="C170" s="532"/>
      <c r="D170" s="532"/>
      <c r="E170" s="532"/>
      <c r="F170" s="532" t="s">
        <v>85</v>
      </c>
      <c r="G170" s="532"/>
      <c r="H170" s="532"/>
      <c r="I170" s="56">
        <v>8802827.2508091573</v>
      </c>
      <c r="J170" s="36"/>
      <c r="K170" s="37"/>
    </row>
    <row r="171" spans="1:11">
      <c r="A171" s="4">
        <f t="shared" si="2"/>
        <v>169</v>
      </c>
      <c r="B171" s="532" t="s">
        <v>600</v>
      </c>
      <c r="C171" s="532"/>
      <c r="D171" s="532"/>
      <c r="E171" s="532"/>
      <c r="F171" s="532" t="s">
        <v>88</v>
      </c>
      <c r="G171" s="532"/>
      <c r="H171" s="532"/>
      <c r="I171" s="56">
        <v>4468193.6942038201</v>
      </c>
      <c r="J171" s="36"/>
      <c r="K171" s="37"/>
    </row>
    <row r="172" spans="1:11">
      <c r="A172" s="4">
        <f t="shared" si="2"/>
        <v>170</v>
      </c>
      <c r="B172" s="532" t="s">
        <v>601</v>
      </c>
      <c r="C172" s="532"/>
      <c r="D172" s="532"/>
      <c r="E172" s="532"/>
      <c r="F172" s="532" t="s">
        <v>77</v>
      </c>
      <c r="G172" s="532"/>
      <c r="H172" s="532"/>
      <c r="I172" s="56">
        <v>10806229.314786414</v>
      </c>
      <c r="J172" s="36"/>
      <c r="K172" s="37"/>
    </row>
    <row r="173" spans="1:11">
      <c r="A173" s="4">
        <f t="shared" si="2"/>
        <v>171</v>
      </c>
      <c r="B173" s="532" t="s">
        <v>602</v>
      </c>
      <c r="C173" s="532"/>
      <c r="D173" s="532"/>
      <c r="E173" s="532"/>
      <c r="F173" s="532" t="s">
        <v>91</v>
      </c>
      <c r="G173" s="532"/>
      <c r="H173" s="532"/>
      <c r="I173" s="56">
        <v>5921085.1750628036</v>
      </c>
      <c r="J173" s="36"/>
      <c r="K173" s="37"/>
    </row>
    <row r="174" spans="1:11">
      <c r="A174" s="4">
        <f t="shared" si="2"/>
        <v>172</v>
      </c>
      <c r="B174" s="532" t="s">
        <v>603</v>
      </c>
      <c r="C174" s="532"/>
      <c r="D174" s="532"/>
      <c r="E174" s="532"/>
      <c r="F174" s="532" t="s">
        <v>47</v>
      </c>
      <c r="G174" s="532"/>
      <c r="H174" s="532"/>
      <c r="I174" s="56">
        <v>11219051.558272636</v>
      </c>
      <c r="J174" s="36"/>
      <c r="K174" s="37"/>
    </row>
    <row r="175" spans="1:11">
      <c r="A175" s="4">
        <f t="shared" si="2"/>
        <v>173</v>
      </c>
      <c r="B175" s="532" t="s">
        <v>136</v>
      </c>
      <c r="C175" s="532"/>
      <c r="D175" s="532"/>
      <c r="E175" s="532"/>
      <c r="F175" s="532" t="s">
        <v>137</v>
      </c>
      <c r="G175" s="532"/>
      <c r="H175" s="532"/>
      <c r="I175" s="56">
        <v>84665374.051416785</v>
      </c>
      <c r="J175" s="36"/>
      <c r="K175" s="37"/>
    </row>
    <row r="176" spans="1:11">
      <c r="A176" s="4">
        <f t="shared" si="2"/>
        <v>174</v>
      </c>
      <c r="B176" s="532" t="s">
        <v>604</v>
      </c>
      <c r="C176" s="532"/>
      <c r="D176" s="532"/>
      <c r="E176" s="532"/>
      <c r="F176" s="532" t="s">
        <v>145</v>
      </c>
      <c r="G176" s="532"/>
      <c r="H176" s="532"/>
      <c r="I176" s="56">
        <v>12725852.440977924</v>
      </c>
      <c r="J176" s="36"/>
      <c r="K176" s="37"/>
    </row>
    <row r="177" spans="1:11">
      <c r="A177" s="4">
        <f t="shared" si="2"/>
        <v>175</v>
      </c>
      <c r="B177" s="532" t="s">
        <v>86</v>
      </c>
      <c r="C177" s="532"/>
      <c r="D177" s="532"/>
      <c r="E177" s="532"/>
      <c r="F177" s="532" t="s">
        <v>85</v>
      </c>
      <c r="G177" s="532"/>
      <c r="H177" s="532"/>
      <c r="I177" s="56">
        <v>8644983.4518291317</v>
      </c>
      <c r="J177" s="36"/>
      <c r="K177" s="37"/>
    </row>
    <row r="178" spans="1:11">
      <c r="A178" s="4">
        <f t="shared" si="2"/>
        <v>176</v>
      </c>
      <c r="B178" s="532" t="s">
        <v>42</v>
      </c>
      <c r="C178" s="532"/>
      <c r="D178" s="532"/>
      <c r="E178" s="532"/>
      <c r="F178" s="532" t="s">
        <v>43</v>
      </c>
      <c r="G178" s="532"/>
      <c r="H178" s="532"/>
      <c r="I178" s="56">
        <v>988983750.13165975</v>
      </c>
      <c r="J178" s="36"/>
      <c r="K178" s="37"/>
    </row>
    <row r="179" spans="1:11">
      <c r="A179" s="4">
        <f t="shared" si="2"/>
        <v>177</v>
      </c>
      <c r="B179" s="532" t="s">
        <v>44</v>
      </c>
      <c r="C179" s="532"/>
      <c r="D179" s="532"/>
      <c r="E179" s="532"/>
      <c r="F179" s="532" t="s">
        <v>45</v>
      </c>
      <c r="G179" s="532"/>
      <c r="H179" s="532"/>
      <c r="I179" s="56">
        <v>9750043.0544014554</v>
      </c>
      <c r="J179" s="36"/>
      <c r="K179" s="37"/>
    </row>
    <row r="180" spans="1:11">
      <c r="A180" s="4">
        <f t="shared" si="2"/>
        <v>178</v>
      </c>
      <c r="B180" s="532" t="s">
        <v>605</v>
      </c>
      <c r="C180" s="532"/>
      <c r="D180" s="532"/>
      <c r="E180" s="532"/>
      <c r="F180" s="532" t="s">
        <v>62</v>
      </c>
      <c r="G180" s="532"/>
      <c r="H180" s="532"/>
      <c r="I180" s="56">
        <v>86270411.24957566</v>
      </c>
      <c r="J180" s="36"/>
      <c r="K180" s="37"/>
    </row>
    <row r="181" spans="1:11">
      <c r="A181" s="4">
        <f t="shared" si="2"/>
        <v>179</v>
      </c>
      <c r="B181" s="532" t="s">
        <v>606</v>
      </c>
      <c r="C181" s="532"/>
      <c r="D181" s="532"/>
      <c r="E181" s="532"/>
      <c r="F181" s="532" t="s">
        <v>77</v>
      </c>
      <c r="G181" s="532"/>
      <c r="H181" s="532"/>
      <c r="I181" s="56">
        <v>28561812.933008071</v>
      </c>
      <c r="J181" s="36"/>
      <c r="K181" s="37"/>
    </row>
    <row r="182" spans="1:11">
      <c r="A182" s="4">
        <f t="shared" si="2"/>
        <v>180</v>
      </c>
      <c r="B182" s="532" t="s">
        <v>188</v>
      </c>
      <c r="C182" s="532"/>
      <c r="D182" s="532"/>
      <c r="E182" s="532"/>
      <c r="F182" s="532" t="s">
        <v>168</v>
      </c>
      <c r="G182" s="532"/>
      <c r="H182" s="532"/>
      <c r="I182" s="56">
        <v>143508883.14533067</v>
      </c>
      <c r="J182" s="36"/>
      <c r="K182" s="37"/>
    </row>
    <row r="183" spans="1:11">
      <c r="A183" s="4">
        <f t="shared" si="2"/>
        <v>181</v>
      </c>
      <c r="B183" s="532" t="s">
        <v>161</v>
      </c>
      <c r="C183" s="532"/>
      <c r="D183" s="532"/>
      <c r="E183" s="532"/>
      <c r="F183" s="532" t="s">
        <v>162</v>
      </c>
      <c r="G183" s="532"/>
      <c r="H183" s="532"/>
      <c r="I183" s="56">
        <v>206272826.46495438</v>
      </c>
      <c r="J183" s="36"/>
      <c r="K183" s="37"/>
    </row>
    <row r="184" spans="1:11">
      <c r="A184" s="4">
        <f t="shared" si="2"/>
        <v>182</v>
      </c>
      <c r="B184" s="532" t="s">
        <v>164</v>
      </c>
      <c r="C184" s="532"/>
      <c r="D184" s="532"/>
      <c r="E184" s="532"/>
      <c r="F184" s="532" t="s">
        <v>165</v>
      </c>
      <c r="G184" s="532"/>
      <c r="H184" s="532"/>
      <c r="I184" s="56">
        <v>92383728.646389827</v>
      </c>
      <c r="J184" s="36"/>
      <c r="K184" s="37"/>
    </row>
    <row r="185" spans="1:11">
      <c r="A185" s="4">
        <f t="shared" si="2"/>
        <v>183</v>
      </c>
      <c r="B185" s="532" t="s">
        <v>166</v>
      </c>
      <c r="C185" s="532"/>
      <c r="D185" s="532"/>
      <c r="E185" s="532"/>
      <c r="F185" s="532" t="s">
        <v>72</v>
      </c>
      <c r="G185" s="532"/>
      <c r="H185" s="532"/>
      <c r="I185" s="56">
        <v>221870664.0623678</v>
      </c>
      <c r="J185" s="36"/>
      <c r="K185" s="37"/>
    </row>
    <row r="186" spans="1:11">
      <c r="A186" s="4">
        <f t="shared" si="2"/>
        <v>184</v>
      </c>
      <c r="B186" s="532" t="s">
        <v>118</v>
      </c>
      <c r="C186" s="532"/>
      <c r="D186" s="532"/>
      <c r="E186" s="532"/>
      <c r="F186" s="532" t="s">
        <v>119</v>
      </c>
      <c r="G186" s="532"/>
      <c r="H186" s="532"/>
      <c r="I186" s="56">
        <v>92528716.569355741</v>
      </c>
      <c r="J186" s="36"/>
      <c r="K186" s="37"/>
    </row>
    <row r="187" spans="1:11">
      <c r="A187" s="4">
        <f t="shared" si="2"/>
        <v>185</v>
      </c>
      <c r="B187" s="532" t="s">
        <v>120</v>
      </c>
      <c r="C187" s="532"/>
      <c r="D187" s="532"/>
      <c r="E187" s="532"/>
      <c r="F187" s="532" t="s">
        <v>121</v>
      </c>
      <c r="G187" s="532"/>
      <c r="H187" s="532"/>
      <c r="I187" s="56">
        <v>168297995.78989539</v>
      </c>
      <c r="J187" s="36"/>
      <c r="K187" s="37"/>
    </row>
    <row r="188" spans="1:11">
      <c r="A188" s="4">
        <f t="shared" si="2"/>
        <v>186</v>
      </c>
      <c r="B188" s="532" t="s">
        <v>122</v>
      </c>
      <c r="C188" s="532"/>
      <c r="D188" s="532"/>
      <c r="E188" s="532"/>
      <c r="F188" s="532" t="s">
        <v>123</v>
      </c>
      <c r="G188" s="532"/>
      <c r="H188" s="532"/>
      <c r="I188" s="56">
        <v>7356334.636111916</v>
      </c>
      <c r="J188" s="36"/>
      <c r="K188" s="37"/>
    </row>
    <row r="189" spans="1:11">
      <c r="A189" s="4">
        <f t="shared" si="2"/>
        <v>187</v>
      </c>
      <c r="B189" s="532" t="s">
        <v>169</v>
      </c>
      <c r="C189" s="532"/>
      <c r="D189" s="532"/>
      <c r="E189" s="532"/>
      <c r="F189" s="532" t="s">
        <v>160</v>
      </c>
      <c r="G189" s="532"/>
      <c r="H189" s="532"/>
      <c r="I189" s="56">
        <v>86870116.495276794</v>
      </c>
      <c r="J189" s="36"/>
      <c r="K189" s="37"/>
    </row>
    <row r="190" spans="1:11">
      <c r="A190" s="4">
        <f t="shared" si="2"/>
        <v>188</v>
      </c>
      <c r="B190" s="532" t="s">
        <v>170</v>
      </c>
      <c r="C190" s="532"/>
      <c r="D190" s="532"/>
      <c r="E190" s="532"/>
      <c r="F190" s="532" t="s">
        <v>66</v>
      </c>
      <c r="G190" s="532"/>
      <c r="H190" s="532"/>
      <c r="I190" s="56">
        <v>64467265.796344079</v>
      </c>
      <c r="J190" s="36"/>
      <c r="K190" s="37"/>
    </row>
    <row r="191" spans="1:11">
      <c r="A191" s="4">
        <f t="shared" si="2"/>
        <v>189</v>
      </c>
      <c r="B191" s="532" t="s">
        <v>171</v>
      </c>
      <c r="C191" s="532"/>
      <c r="D191" s="532"/>
      <c r="E191" s="532"/>
      <c r="F191" s="532" t="s">
        <v>77</v>
      </c>
      <c r="G191" s="532"/>
      <c r="H191" s="532"/>
      <c r="I191" s="56">
        <v>83339342.922893986</v>
      </c>
      <c r="J191" s="36"/>
      <c r="K191" s="37"/>
    </row>
    <row r="192" spans="1:11">
      <c r="A192" s="4">
        <f t="shared" si="2"/>
        <v>190</v>
      </c>
      <c r="B192" s="532" t="s">
        <v>172</v>
      </c>
      <c r="C192" s="532"/>
      <c r="D192" s="532"/>
      <c r="E192" s="532"/>
      <c r="F192" s="532" t="s">
        <v>173</v>
      </c>
      <c r="G192" s="532"/>
      <c r="H192" s="532"/>
      <c r="I192" s="56">
        <v>89453935.400642678</v>
      </c>
      <c r="J192" s="36"/>
      <c r="K192" s="37"/>
    </row>
    <row r="193" spans="1:11">
      <c r="A193" s="4">
        <f t="shared" si="2"/>
        <v>191</v>
      </c>
      <c r="B193" s="532" t="s">
        <v>174</v>
      </c>
      <c r="C193" s="532"/>
      <c r="D193" s="532"/>
      <c r="E193" s="532"/>
      <c r="F193" s="532" t="s">
        <v>175</v>
      </c>
      <c r="G193" s="532"/>
      <c r="H193" s="532"/>
      <c r="I193" s="56">
        <v>23200194.509547532</v>
      </c>
      <c r="J193" s="36"/>
      <c r="K193" s="37"/>
    </row>
    <row r="194" spans="1:11">
      <c r="A194" s="4">
        <f t="shared" si="2"/>
        <v>192</v>
      </c>
      <c r="B194" s="532" t="s">
        <v>124</v>
      </c>
      <c r="C194" s="532"/>
      <c r="D194" s="532"/>
      <c r="E194" s="532"/>
      <c r="F194" s="532" t="s">
        <v>125</v>
      </c>
      <c r="G194" s="532"/>
      <c r="H194" s="532"/>
      <c r="I194" s="56">
        <v>164198218.88058493</v>
      </c>
      <c r="J194" s="36"/>
      <c r="K194" s="37"/>
    </row>
    <row r="195" spans="1:11">
      <c r="A195" s="4">
        <f t="shared" si="2"/>
        <v>193</v>
      </c>
      <c r="B195" s="532" t="s">
        <v>176</v>
      </c>
      <c r="C195" s="532"/>
      <c r="D195" s="532"/>
      <c r="E195" s="532"/>
      <c r="F195" s="532" t="s">
        <v>91</v>
      </c>
      <c r="G195" s="532"/>
      <c r="H195" s="532"/>
      <c r="I195" s="56">
        <v>31528463.158215772</v>
      </c>
      <c r="J195" s="36"/>
      <c r="K195" s="37"/>
    </row>
    <row r="196" spans="1:11">
      <c r="A196" s="4">
        <f t="shared" si="2"/>
        <v>194</v>
      </c>
      <c r="B196" s="532" t="s">
        <v>177</v>
      </c>
      <c r="C196" s="532"/>
      <c r="D196" s="532"/>
      <c r="E196" s="532"/>
      <c r="F196" s="532" t="s">
        <v>66</v>
      </c>
      <c r="G196" s="532"/>
      <c r="H196" s="532"/>
      <c r="I196" s="56">
        <v>54676906.722922936</v>
      </c>
      <c r="J196" s="36"/>
      <c r="K196" s="37"/>
    </row>
    <row r="197" spans="1:11">
      <c r="A197" s="4">
        <f t="shared" ref="A197:A260" si="3">+A196+1</f>
        <v>195</v>
      </c>
      <c r="B197" s="532" t="s">
        <v>126</v>
      </c>
      <c r="C197" s="532"/>
      <c r="D197" s="532"/>
      <c r="E197" s="532"/>
      <c r="F197" s="532" t="s">
        <v>127</v>
      </c>
      <c r="G197" s="532"/>
      <c r="H197" s="532"/>
      <c r="I197" s="56">
        <v>128811848.40549341</v>
      </c>
      <c r="J197" s="36"/>
      <c r="K197" s="37"/>
    </row>
    <row r="198" spans="1:11">
      <c r="A198" s="4">
        <f t="shared" si="3"/>
        <v>196</v>
      </c>
      <c r="B198" s="532" t="s">
        <v>178</v>
      </c>
      <c r="C198" s="532"/>
      <c r="D198" s="532"/>
      <c r="E198" s="532"/>
      <c r="F198" s="532" t="s">
        <v>179</v>
      </c>
      <c r="G198" s="532"/>
      <c r="H198" s="532"/>
      <c r="I198" s="56">
        <v>44782784.623245671</v>
      </c>
      <c r="J198" s="36"/>
      <c r="K198" s="37"/>
    </row>
    <row r="199" spans="1:11">
      <c r="A199" s="4">
        <f t="shared" si="3"/>
        <v>197</v>
      </c>
      <c r="B199" s="532" t="s">
        <v>180</v>
      </c>
      <c r="C199" s="532"/>
      <c r="D199" s="532"/>
      <c r="E199" s="532"/>
      <c r="F199" s="532" t="s">
        <v>64</v>
      </c>
      <c r="G199" s="532"/>
      <c r="H199" s="532"/>
      <c r="I199" s="56">
        <v>124106954.80699578</v>
      </c>
      <c r="J199" s="36"/>
      <c r="K199" s="37"/>
    </row>
    <row r="200" spans="1:11">
      <c r="A200" s="4">
        <f t="shared" si="3"/>
        <v>198</v>
      </c>
      <c r="B200" s="532" t="s">
        <v>181</v>
      </c>
      <c r="C200" s="532"/>
      <c r="D200" s="532"/>
      <c r="E200" s="532"/>
      <c r="F200" s="532" t="s">
        <v>79</v>
      </c>
      <c r="G200" s="532"/>
      <c r="H200" s="532"/>
      <c r="I200" s="56">
        <v>77503255.662990317</v>
      </c>
      <c r="J200" s="36"/>
      <c r="K200" s="37"/>
    </row>
    <row r="201" spans="1:11">
      <c r="A201" s="4">
        <f t="shared" si="3"/>
        <v>199</v>
      </c>
      <c r="B201" s="532" t="s">
        <v>182</v>
      </c>
      <c r="C201" s="532"/>
      <c r="D201" s="532"/>
      <c r="E201" s="532"/>
      <c r="F201" s="532" t="s">
        <v>92</v>
      </c>
      <c r="G201" s="532"/>
      <c r="H201" s="532"/>
      <c r="I201" s="56">
        <v>90765876.374806762</v>
      </c>
      <c r="J201" s="36"/>
      <c r="K201" s="37"/>
    </row>
    <row r="202" spans="1:11">
      <c r="A202" s="4">
        <f t="shared" si="3"/>
        <v>200</v>
      </c>
      <c r="B202" s="532" t="s">
        <v>183</v>
      </c>
      <c r="C202" s="532"/>
      <c r="D202" s="532"/>
      <c r="E202" s="532"/>
      <c r="F202" s="532" t="s">
        <v>168</v>
      </c>
      <c r="G202" s="532"/>
      <c r="H202" s="532"/>
      <c r="I202" s="56">
        <v>76290606.771293595</v>
      </c>
      <c r="J202" s="36"/>
      <c r="K202" s="37"/>
    </row>
    <row r="203" spans="1:11">
      <c r="A203" s="4">
        <f t="shared" si="3"/>
        <v>201</v>
      </c>
      <c r="B203" s="532" t="s">
        <v>184</v>
      </c>
      <c r="C203" s="532"/>
      <c r="D203" s="532"/>
      <c r="E203" s="532"/>
      <c r="F203" s="532" t="s">
        <v>175</v>
      </c>
      <c r="G203" s="532"/>
      <c r="H203" s="532"/>
      <c r="I203" s="56">
        <v>38155540.245421417</v>
      </c>
      <c r="J203" s="36"/>
      <c r="K203" s="37"/>
    </row>
    <row r="204" spans="1:11">
      <c r="A204" s="4">
        <f t="shared" si="3"/>
        <v>202</v>
      </c>
      <c r="B204" s="532" t="s">
        <v>185</v>
      </c>
      <c r="C204" s="532"/>
      <c r="D204" s="532"/>
      <c r="E204" s="532"/>
      <c r="F204" s="532" t="s">
        <v>72</v>
      </c>
      <c r="G204" s="532"/>
      <c r="H204" s="532"/>
      <c r="I204" s="56">
        <v>64292348.153618604</v>
      </c>
      <c r="J204" s="36"/>
      <c r="K204" s="37"/>
    </row>
    <row r="205" spans="1:11">
      <c r="A205" s="4">
        <f t="shared" si="3"/>
        <v>203</v>
      </c>
      <c r="B205" s="532" t="s">
        <v>186</v>
      </c>
      <c r="C205" s="532"/>
      <c r="D205" s="532"/>
      <c r="E205" s="532"/>
      <c r="F205" s="532" t="s">
        <v>93</v>
      </c>
      <c r="G205" s="532"/>
      <c r="H205" s="532"/>
      <c r="I205" s="56">
        <v>108058971.81704593</v>
      </c>
      <c r="J205" s="36"/>
      <c r="K205" s="37"/>
    </row>
    <row r="206" spans="1:11">
      <c r="A206" s="4">
        <f t="shared" si="3"/>
        <v>204</v>
      </c>
      <c r="B206" s="532" t="s">
        <v>187</v>
      </c>
      <c r="C206" s="532"/>
      <c r="D206" s="532"/>
      <c r="E206" s="532"/>
      <c r="F206" s="532" t="s">
        <v>95</v>
      </c>
      <c r="G206" s="532"/>
      <c r="H206" s="532"/>
      <c r="I206" s="56">
        <v>52885721.989232175</v>
      </c>
      <c r="J206" s="36"/>
      <c r="K206" s="37"/>
    </row>
    <row r="207" spans="1:11">
      <c r="A207" s="4">
        <f t="shared" si="3"/>
        <v>205</v>
      </c>
      <c r="B207" s="532" t="s">
        <v>163</v>
      </c>
      <c r="C207" s="532"/>
      <c r="D207" s="532"/>
      <c r="E207" s="532"/>
      <c r="F207" s="532" t="s">
        <v>72</v>
      </c>
      <c r="G207" s="532"/>
      <c r="H207" s="532"/>
      <c r="I207" s="56">
        <v>107328980.84158613</v>
      </c>
      <c r="J207" s="36"/>
      <c r="K207" s="37"/>
    </row>
    <row r="208" spans="1:11">
      <c r="A208" s="4">
        <f t="shared" si="3"/>
        <v>206</v>
      </c>
      <c r="B208" s="532" t="s">
        <v>167</v>
      </c>
      <c r="C208" s="532"/>
      <c r="D208" s="532"/>
      <c r="E208" s="532"/>
      <c r="F208" s="532" t="s">
        <v>168</v>
      </c>
      <c r="G208" s="532"/>
      <c r="H208" s="532"/>
      <c r="I208" s="56">
        <v>63121480.093919128</v>
      </c>
      <c r="J208" s="36"/>
      <c r="K208" s="37"/>
    </row>
    <row r="209" spans="1:11">
      <c r="A209" s="4">
        <f t="shared" si="3"/>
        <v>207</v>
      </c>
      <c r="B209" s="532" t="s">
        <v>138</v>
      </c>
      <c r="C209" s="532"/>
      <c r="D209" s="532"/>
      <c r="E209" s="532"/>
      <c r="F209" s="532" t="s">
        <v>139</v>
      </c>
      <c r="G209" s="532"/>
      <c r="H209" s="532"/>
      <c r="I209" s="56">
        <v>18399972.800191738</v>
      </c>
      <c r="J209" s="36"/>
      <c r="K209" s="37"/>
    </row>
    <row r="210" spans="1:11">
      <c r="A210" s="4">
        <f t="shared" si="3"/>
        <v>208</v>
      </c>
      <c r="B210" s="532" t="s">
        <v>140</v>
      </c>
      <c r="C210" s="532"/>
      <c r="D210" s="532"/>
      <c r="E210" s="532"/>
      <c r="F210" s="532" t="s">
        <v>141</v>
      </c>
      <c r="G210" s="532"/>
      <c r="H210" s="532"/>
      <c r="I210" s="56">
        <v>52578983.419302881</v>
      </c>
      <c r="J210" s="36"/>
      <c r="K210" s="37"/>
    </row>
    <row r="211" spans="1:11">
      <c r="A211" s="4">
        <f t="shared" si="3"/>
        <v>209</v>
      </c>
      <c r="B211" s="532" t="s">
        <v>142</v>
      </c>
      <c r="C211" s="532"/>
      <c r="D211" s="532"/>
      <c r="E211" s="532"/>
      <c r="F211" s="532" t="s">
        <v>143</v>
      </c>
      <c r="G211" s="532"/>
      <c r="H211" s="532"/>
      <c r="I211" s="56">
        <v>11042751.727814149</v>
      </c>
      <c r="J211" s="36"/>
      <c r="K211" s="37"/>
    </row>
    <row r="212" spans="1:11">
      <c r="A212" s="4">
        <f t="shared" si="3"/>
        <v>210</v>
      </c>
      <c r="B212" s="532" t="s">
        <v>146</v>
      </c>
      <c r="C212" s="532"/>
      <c r="D212" s="532"/>
      <c r="E212" s="532"/>
      <c r="F212" s="532" t="s">
        <v>147</v>
      </c>
      <c r="G212" s="532"/>
      <c r="H212" s="532"/>
      <c r="I212" s="56">
        <v>8723662.0658768397</v>
      </c>
      <c r="J212" s="36"/>
      <c r="K212" s="37"/>
    </row>
    <row r="213" spans="1:11">
      <c r="A213" s="4">
        <f t="shared" si="3"/>
        <v>211</v>
      </c>
      <c r="B213" s="532" t="s">
        <v>148</v>
      </c>
      <c r="C213" s="532"/>
      <c r="D213" s="532"/>
      <c r="E213" s="532"/>
      <c r="F213" s="532" t="s">
        <v>149</v>
      </c>
      <c r="G213" s="532"/>
      <c r="H213" s="532"/>
      <c r="I213" s="56">
        <v>14622646.518117981</v>
      </c>
      <c r="J213" s="36"/>
      <c r="K213" s="37"/>
    </row>
    <row r="214" spans="1:11">
      <c r="A214" s="4">
        <f t="shared" si="3"/>
        <v>212</v>
      </c>
      <c r="B214" s="532" t="s">
        <v>104</v>
      </c>
      <c r="C214" s="532"/>
      <c r="D214" s="532"/>
      <c r="E214" s="532"/>
      <c r="F214" s="532" t="s">
        <v>105</v>
      </c>
      <c r="G214" s="532"/>
      <c r="H214" s="532"/>
      <c r="I214" s="56">
        <v>114281865.58911283</v>
      </c>
      <c r="J214" s="36"/>
      <c r="K214" s="37"/>
    </row>
    <row r="215" spans="1:11">
      <c r="A215" s="4">
        <f t="shared" si="3"/>
        <v>213</v>
      </c>
      <c r="B215" s="532" t="s">
        <v>150</v>
      </c>
      <c r="C215" s="532"/>
      <c r="D215" s="532"/>
      <c r="E215" s="532"/>
      <c r="F215" s="532" t="s">
        <v>151</v>
      </c>
      <c r="G215" s="532"/>
      <c r="H215" s="532"/>
      <c r="I215" s="56">
        <v>14604680.117718372</v>
      </c>
      <c r="J215" s="36"/>
      <c r="K215" s="37"/>
    </row>
    <row r="216" spans="1:11">
      <c r="A216" s="4">
        <f t="shared" si="3"/>
        <v>214</v>
      </c>
      <c r="B216" s="532" t="s">
        <v>106</v>
      </c>
      <c r="C216" s="532"/>
      <c r="D216" s="532"/>
      <c r="E216" s="532"/>
      <c r="F216" s="532" t="s">
        <v>107</v>
      </c>
      <c r="G216" s="532"/>
      <c r="H216" s="532"/>
      <c r="I216" s="56">
        <v>11023325.614760714</v>
      </c>
      <c r="J216" s="36"/>
      <c r="K216" s="37"/>
    </row>
    <row r="217" spans="1:11">
      <c r="A217" s="4">
        <f t="shared" si="3"/>
        <v>215</v>
      </c>
      <c r="B217" s="532" t="s">
        <v>152</v>
      </c>
      <c r="C217" s="532"/>
      <c r="D217" s="532"/>
      <c r="E217" s="532"/>
      <c r="F217" s="532" t="s">
        <v>153</v>
      </c>
      <c r="G217" s="532"/>
      <c r="H217" s="532"/>
      <c r="I217" s="56">
        <v>10214922.262152327</v>
      </c>
      <c r="J217" s="36"/>
      <c r="K217" s="37"/>
    </row>
    <row r="218" spans="1:11">
      <c r="A218" s="4">
        <f t="shared" si="3"/>
        <v>216</v>
      </c>
      <c r="B218" s="532" t="s">
        <v>154</v>
      </c>
      <c r="C218" s="532"/>
      <c r="D218" s="532"/>
      <c r="E218" s="532"/>
      <c r="F218" s="532" t="s">
        <v>155</v>
      </c>
      <c r="G218" s="532"/>
      <c r="H218" s="532"/>
      <c r="I218" s="56">
        <v>14604679.097653624</v>
      </c>
      <c r="J218" s="36"/>
      <c r="K218" s="37"/>
    </row>
    <row r="219" spans="1:11">
      <c r="A219" s="4">
        <f t="shared" si="3"/>
        <v>217</v>
      </c>
      <c r="B219" s="532" t="s">
        <v>108</v>
      </c>
      <c r="C219" s="532"/>
      <c r="D219" s="532"/>
      <c r="E219" s="532"/>
      <c r="F219" s="532" t="s">
        <v>109</v>
      </c>
      <c r="G219" s="532"/>
      <c r="H219" s="532"/>
      <c r="I219" s="56">
        <v>13025755.5570335</v>
      </c>
      <c r="J219" s="36"/>
      <c r="K219" s="37"/>
    </row>
    <row r="220" spans="1:11">
      <c r="A220" s="4">
        <f t="shared" si="3"/>
        <v>218</v>
      </c>
      <c r="B220" s="532" t="s">
        <v>156</v>
      </c>
      <c r="C220" s="532"/>
      <c r="D220" s="532"/>
      <c r="E220" s="532"/>
      <c r="F220" s="532" t="s">
        <v>157</v>
      </c>
      <c r="G220" s="532"/>
      <c r="H220" s="532"/>
      <c r="I220" s="56">
        <v>13088893.484651409</v>
      </c>
      <c r="J220" s="36"/>
      <c r="K220" s="37"/>
    </row>
    <row r="221" spans="1:11">
      <c r="A221" s="4">
        <f t="shared" si="3"/>
        <v>219</v>
      </c>
      <c r="B221" s="532" t="s">
        <v>114</v>
      </c>
      <c r="C221" s="532"/>
      <c r="D221" s="532"/>
      <c r="E221" s="532"/>
      <c r="F221" s="532" t="s">
        <v>115</v>
      </c>
      <c r="G221" s="532"/>
      <c r="H221" s="532"/>
      <c r="I221" s="56">
        <v>11669998.721700685</v>
      </c>
      <c r="J221" s="36"/>
      <c r="K221" s="37"/>
    </row>
    <row r="222" spans="1:11">
      <c r="A222" s="4">
        <f t="shared" si="3"/>
        <v>220</v>
      </c>
      <c r="B222" s="532" t="s">
        <v>112</v>
      </c>
      <c r="C222" s="532"/>
      <c r="D222" s="532"/>
      <c r="E222" s="532"/>
      <c r="F222" s="532" t="s">
        <v>113</v>
      </c>
      <c r="G222" s="532"/>
      <c r="H222" s="532"/>
      <c r="I222" s="56">
        <v>7753044.9569096789</v>
      </c>
      <c r="J222" s="36"/>
      <c r="K222" s="37"/>
    </row>
    <row r="223" spans="1:11">
      <c r="A223" s="4">
        <f t="shared" si="3"/>
        <v>221</v>
      </c>
      <c r="B223" s="532" t="s">
        <v>130</v>
      </c>
      <c r="C223" s="532"/>
      <c r="D223" s="532"/>
      <c r="E223" s="532"/>
      <c r="F223" s="532" t="s">
        <v>131</v>
      </c>
      <c r="G223" s="532"/>
      <c r="H223" s="532"/>
      <c r="I223" s="56">
        <v>6993694.4778842404</v>
      </c>
      <c r="J223" s="36"/>
      <c r="K223" s="37"/>
    </row>
    <row r="224" spans="1:11">
      <c r="A224" s="4">
        <f t="shared" si="3"/>
        <v>222</v>
      </c>
      <c r="B224" s="532" t="s">
        <v>163</v>
      </c>
      <c r="C224" s="532"/>
      <c r="D224" s="532"/>
      <c r="E224" s="532"/>
      <c r="F224" s="532" t="s">
        <v>72</v>
      </c>
      <c r="G224" s="532"/>
      <c r="H224" s="532"/>
      <c r="I224" s="56">
        <v>7194019.8933431264</v>
      </c>
      <c r="J224" s="36"/>
      <c r="K224" s="37"/>
    </row>
    <row r="225" spans="1:11">
      <c r="A225" s="4">
        <f t="shared" si="3"/>
        <v>223</v>
      </c>
      <c r="B225" s="532" t="s">
        <v>164</v>
      </c>
      <c r="C225" s="532"/>
      <c r="D225" s="532"/>
      <c r="E225" s="532"/>
      <c r="F225" s="532" t="s">
        <v>165</v>
      </c>
      <c r="G225" s="532"/>
      <c r="H225" s="532"/>
      <c r="I225" s="56">
        <v>6842740.1962095546</v>
      </c>
      <c r="J225" s="36"/>
      <c r="K225" s="37"/>
    </row>
    <row r="226" spans="1:11">
      <c r="A226" s="4">
        <f t="shared" si="3"/>
        <v>224</v>
      </c>
      <c r="B226" s="532" t="s">
        <v>166</v>
      </c>
      <c r="C226" s="532"/>
      <c r="D226" s="532"/>
      <c r="E226" s="532"/>
      <c r="F226" s="532" t="s">
        <v>72</v>
      </c>
      <c r="G226" s="532"/>
      <c r="H226" s="532"/>
      <c r="I226" s="56">
        <v>16168499.559620671</v>
      </c>
      <c r="J226" s="36"/>
      <c r="K226" s="37"/>
    </row>
    <row r="227" spans="1:11">
      <c r="A227" s="4">
        <f t="shared" si="3"/>
        <v>225</v>
      </c>
      <c r="B227" s="532" t="s">
        <v>122</v>
      </c>
      <c r="C227" s="532"/>
      <c r="D227" s="532"/>
      <c r="E227" s="532"/>
      <c r="F227" s="532" t="s">
        <v>123</v>
      </c>
      <c r="G227" s="532"/>
      <c r="H227" s="532"/>
      <c r="I227" s="56">
        <v>5052656.1123814601</v>
      </c>
      <c r="J227" s="36"/>
      <c r="K227" s="37"/>
    </row>
    <row r="228" spans="1:11">
      <c r="A228" s="4">
        <f t="shared" si="3"/>
        <v>226</v>
      </c>
      <c r="B228" s="532" t="s">
        <v>167</v>
      </c>
      <c r="C228" s="532"/>
      <c r="D228" s="532"/>
      <c r="E228" s="532"/>
      <c r="F228" s="532" t="s">
        <v>168</v>
      </c>
      <c r="G228" s="532"/>
      <c r="H228" s="532"/>
      <c r="I228" s="56">
        <v>13040664.823384531</v>
      </c>
      <c r="J228" s="36"/>
      <c r="K228" s="37"/>
    </row>
    <row r="229" spans="1:11">
      <c r="A229" s="4">
        <f t="shared" si="3"/>
        <v>227</v>
      </c>
      <c r="B229" s="532" t="s">
        <v>169</v>
      </c>
      <c r="C229" s="532"/>
      <c r="D229" s="532"/>
      <c r="E229" s="532"/>
      <c r="F229" s="532" t="s">
        <v>160</v>
      </c>
      <c r="G229" s="532"/>
      <c r="H229" s="532"/>
      <c r="I229" s="56">
        <v>9936890.3543502036</v>
      </c>
      <c r="J229" s="36"/>
      <c r="K229" s="37"/>
    </row>
    <row r="230" spans="1:11">
      <c r="A230" s="4">
        <f t="shared" si="3"/>
        <v>228</v>
      </c>
      <c r="B230" s="532" t="s">
        <v>170</v>
      </c>
      <c r="C230" s="532"/>
      <c r="D230" s="532"/>
      <c r="E230" s="532"/>
      <c r="F230" s="532" t="s">
        <v>66</v>
      </c>
      <c r="G230" s="532"/>
      <c r="H230" s="532"/>
      <c r="I230" s="56">
        <v>12848182.685769998</v>
      </c>
      <c r="J230" s="36"/>
      <c r="K230" s="37"/>
    </row>
    <row r="231" spans="1:11">
      <c r="A231" s="4">
        <f t="shared" si="3"/>
        <v>229</v>
      </c>
      <c r="B231" s="532" t="s">
        <v>171</v>
      </c>
      <c r="C231" s="532"/>
      <c r="D231" s="532"/>
      <c r="E231" s="532"/>
      <c r="F231" s="532" t="s">
        <v>77</v>
      </c>
      <c r="G231" s="532"/>
      <c r="H231" s="532"/>
      <c r="I231" s="56">
        <v>12030133.600908238</v>
      </c>
      <c r="J231" s="36"/>
      <c r="K231" s="37"/>
    </row>
    <row r="232" spans="1:11">
      <c r="A232" s="4">
        <f t="shared" si="3"/>
        <v>230</v>
      </c>
      <c r="B232" s="532" t="s">
        <v>172</v>
      </c>
      <c r="C232" s="532"/>
      <c r="D232" s="532"/>
      <c r="E232" s="532"/>
      <c r="F232" s="532" t="s">
        <v>173</v>
      </c>
      <c r="G232" s="532"/>
      <c r="H232" s="532"/>
      <c r="I232" s="56">
        <v>9527865.8119193241</v>
      </c>
      <c r="J232" s="36"/>
      <c r="K232" s="37"/>
    </row>
    <row r="233" spans="1:11">
      <c r="A233" s="4">
        <f t="shared" si="3"/>
        <v>231</v>
      </c>
      <c r="B233" s="532" t="s">
        <v>174</v>
      </c>
      <c r="C233" s="532"/>
      <c r="D233" s="532"/>
      <c r="E233" s="532"/>
      <c r="F233" s="532" t="s">
        <v>175</v>
      </c>
      <c r="G233" s="532"/>
      <c r="H233" s="532"/>
      <c r="I233" s="56">
        <v>14170931.245934982</v>
      </c>
      <c r="J233" s="36"/>
      <c r="K233" s="37"/>
    </row>
    <row r="234" spans="1:11">
      <c r="A234" s="4">
        <f t="shared" si="3"/>
        <v>232</v>
      </c>
      <c r="B234" s="532" t="s">
        <v>124</v>
      </c>
      <c r="C234" s="532"/>
      <c r="D234" s="532"/>
      <c r="E234" s="532"/>
      <c r="F234" s="532" t="s">
        <v>125</v>
      </c>
      <c r="G234" s="532"/>
      <c r="H234" s="532"/>
      <c r="I234" s="56">
        <v>13954954.977053557</v>
      </c>
      <c r="J234" s="36"/>
      <c r="K234" s="37"/>
    </row>
    <row r="235" spans="1:11">
      <c r="A235" s="4">
        <f t="shared" si="3"/>
        <v>233</v>
      </c>
      <c r="B235" s="532" t="s">
        <v>178</v>
      </c>
      <c r="C235" s="532"/>
      <c r="D235" s="532"/>
      <c r="E235" s="532"/>
      <c r="F235" s="532" t="s">
        <v>179</v>
      </c>
      <c r="G235" s="532"/>
      <c r="H235" s="532"/>
      <c r="I235" s="56">
        <v>6236420.8506849315</v>
      </c>
      <c r="J235" s="36"/>
      <c r="K235" s="37"/>
    </row>
    <row r="236" spans="1:11">
      <c r="A236" s="4">
        <f t="shared" si="3"/>
        <v>234</v>
      </c>
      <c r="B236" s="532" t="s">
        <v>180</v>
      </c>
      <c r="C236" s="532"/>
      <c r="D236" s="532"/>
      <c r="E236" s="532"/>
      <c r="F236" s="532" t="s">
        <v>64</v>
      </c>
      <c r="G236" s="532"/>
      <c r="H236" s="532"/>
      <c r="I236" s="56">
        <v>9936890.3543502036</v>
      </c>
      <c r="J236" s="36"/>
      <c r="K236" s="37"/>
    </row>
    <row r="237" spans="1:11">
      <c r="A237" s="4">
        <f t="shared" si="3"/>
        <v>235</v>
      </c>
      <c r="B237" s="532" t="s">
        <v>182</v>
      </c>
      <c r="C237" s="532"/>
      <c r="D237" s="532"/>
      <c r="E237" s="532"/>
      <c r="F237" s="532" t="s">
        <v>92</v>
      </c>
      <c r="G237" s="532"/>
      <c r="H237" s="532"/>
      <c r="I237" s="56">
        <v>11452687.188064642</v>
      </c>
      <c r="J237" s="36"/>
      <c r="K237" s="37"/>
    </row>
    <row r="238" spans="1:11">
      <c r="A238" s="4">
        <f t="shared" si="3"/>
        <v>236</v>
      </c>
      <c r="B238" s="532" t="s">
        <v>183</v>
      </c>
      <c r="C238" s="532"/>
      <c r="D238" s="532"/>
      <c r="E238" s="532"/>
      <c r="F238" s="532" t="s">
        <v>168</v>
      </c>
      <c r="G238" s="532"/>
      <c r="H238" s="532"/>
      <c r="I238" s="56">
        <v>8469214.0550393984</v>
      </c>
      <c r="J238" s="36"/>
      <c r="K238" s="37"/>
    </row>
    <row r="239" spans="1:11">
      <c r="A239" s="4">
        <f t="shared" si="3"/>
        <v>237</v>
      </c>
      <c r="B239" s="532" t="s">
        <v>184</v>
      </c>
      <c r="C239" s="532"/>
      <c r="D239" s="532"/>
      <c r="E239" s="532"/>
      <c r="F239" s="532" t="s">
        <v>175</v>
      </c>
      <c r="G239" s="532"/>
      <c r="H239" s="532"/>
      <c r="I239" s="56">
        <v>5649831.5975085311</v>
      </c>
      <c r="J239" s="36"/>
      <c r="K239" s="37"/>
    </row>
    <row r="240" spans="1:11">
      <c r="A240" s="4">
        <f t="shared" si="3"/>
        <v>238</v>
      </c>
      <c r="B240" s="532" t="s">
        <v>185</v>
      </c>
      <c r="C240" s="532"/>
      <c r="D240" s="532"/>
      <c r="E240" s="532"/>
      <c r="F240" s="532" t="s">
        <v>72</v>
      </c>
      <c r="G240" s="532"/>
      <c r="H240" s="532"/>
      <c r="I240" s="56">
        <v>9407564.4759102426</v>
      </c>
      <c r="J240" s="36"/>
      <c r="K240" s="37"/>
    </row>
    <row r="241" spans="1:11">
      <c r="A241" s="4">
        <f t="shared" si="3"/>
        <v>239</v>
      </c>
      <c r="B241" s="532" t="s">
        <v>186</v>
      </c>
      <c r="C241" s="532"/>
      <c r="D241" s="532"/>
      <c r="E241" s="532"/>
      <c r="F241" s="532" t="s">
        <v>93</v>
      </c>
      <c r="G241" s="532"/>
      <c r="H241" s="532"/>
      <c r="I241" s="56">
        <v>10009071.155955654</v>
      </c>
      <c r="J241" s="36"/>
      <c r="K241" s="37"/>
    </row>
    <row r="242" spans="1:11">
      <c r="A242" s="4">
        <f t="shared" si="3"/>
        <v>240</v>
      </c>
      <c r="B242" s="532" t="s">
        <v>187</v>
      </c>
      <c r="C242" s="532"/>
      <c r="D242" s="532"/>
      <c r="E242" s="532"/>
      <c r="F242" s="532" t="s">
        <v>95</v>
      </c>
      <c r="G242" s="532"/>
      <c r="H242" s="532"/>
      <c r="I242" s="56">
        <v>8957637.3772298004</v>
      </c>
      <c r="J242" s="36"/>
      <c r="K242" s="37"/>
    </row>
    <row r="243" spans="1:11">
      <c r="A243" s="4">
        <f t="shared" si="3"/>
        <v>241</v>
      </c>
      <c r="B243" s="532" t="s">
        <v>132</v>
      </c>
      <c r="C243" s="532"/>
      <c r="D243" s="532"/>
      <c r="E243" s="532"/>
      <c r="F243" s="532" t="s">
        <v>133</v>
      </c>
      <c r="G243" s="532"/>
      <c r="H243" s="532"/>
      <c r="I243" s="56">
        <v>81641669.564745903</v>
      </c>
      <c r="J243" s="36"/>
      <c r="K243" s="37"/>
    </row>
    <row r="244" spans="1:11">
      <c r="A244" s="4">
        <f t="shared" si="3"/>
        <v>242</v>
      </c>
      <c r="B244" s="532" t="s">
        <v>134</v>
      </c>
      <c r="C244" s="532"/>
      <c r="D244" s="532"/>
      <c r="E244" s="532"/>
      <c r="F244" s="532" t="s">
        <v>135</v>
      </c>
      <c r="G244" s="532"/>
      <c r="H244" s="532"/>
      <c r="I244" s="56">
        <v>13116577.021836726</v>
      </c>
      <c r="J244" s="36"/>
      <c r="K244" s="37"/>
    </row>
    <row r="245" spans="1:11">
      <c r="A245" s="4">
        <f t="shared" si="3"/>
        <v>243</v>
      </c>
      <c r="B245" s="532" t="s">
        <v>245</v>
      </c>
      <c r="C245" s="532"/>
      <c r="D245" s="532"/>
      <c r="E245" s="532"/>
      <c r="F245" s="532" t="s">
        <v>41</v>
      </c>
      <c r="G245" s="532"/>
      <c r="H245" s="532"/>
      <c r="I245" s="56">
        <v>944780715.22745776</v>
      </c>
      <c r="J245" s="36"/>
      <c r="K245" s="37"/>
    </row>
    <row r="246" spans="1:11">
      <c r="A246" s="4">
        <f t="shared" si="3"/>
        <v>244</v>
      </c>
      <c r="B246" s="532" t="s">
        <v>158</v>
      </c>
      <c r="C246" s="532"/>
      <c r="D246" s="532"/>
      <c r="E246" s="532"/>
      <c r="F246" s="532" t="s">
        <v>159</v>
      </c>
      <c r="G246" s="532"/>
      <c r="H246" s="532"/>
      <c r="I246" s="56">
        <v>369549056.76322007</v>
      </c>
      <c r="J246" s="36"/>
      <c r="K246" s="37"/>
    </row>
    <row r="247" spans="1:11">
      <c r="A247" s="4">
        <f t="shared" si="3"/>
        <v>245</v>
      </c>
      <c r="B247" s="532" t="s">
        <v>38</v>
      </c>
      <c r="C247" s="532"/>
      <c r="D247" s="532"/>
      <c r="E247" s="532"/>
      <c r="F247" s="532" t="s">
        <v>39</v>
      </c>
      <c r="G247" s="532"/>
      <c r="H247" s="532"/>
      <c r="I247" s="56">
        <v>40181758.09760841</v>
      </c>
      <c r="J247" s="36"/>
      <c r="K247" s="37"/>
    </row>
    <row r="248" spans="1:11">
      <c r="A248" s="4">
        <f t="shared" si="3"/>
        <v>246</v>
      </c>
      <c r="B248" s="532" t="s">
        <v>40</v>
      </c>
      <c r="C248" s="532"/>
      <c r="D248" s="532"/>
      <c r="E248" s="532"/>
      <c r="F248" s="532" t="s">
        <v>41</v>
      </c>
      <c r="G248" s="532"/>
      <c r="H248" s="532"/>
      <c r="I248" s="56">
        <v>178171546.24380767</v>
      </c>
      <c r="J248" s="36"/>
      <c r="K248" s="37"/>
    </row>
    <row r="249" spans="1:11">
      <c r="A249" s="4">
        <f t="shared" si="3"/>
        <v>247</v>
      </c>
      <c r="B249" s="532" t="s">
        <v>52</v>
      </c>
      <c r="C249" s="532"/>
      <c r="D249" s="532"/>
      <c r="E249" s="532"/>
      <c r="F249" s="532" t="s">
        <v>53</v>
      </c>
      <c r="G249" s="532"/>
      <c r="H249" s="532"/>
      <c r="I249" s="56">
        <v>685540478.96821809</v>
      </c>
      <c r="J249" s="36"/>
      <c r="K249" s="37"/>
    </row>
    <row r="250" spans="1:11">
      <c r="A250" s="4">
        <f t="shared" si="3"/>
        <v>248</v>
      </c>
      <c r="B250" s="532" t="s">
        <v>246</v>
      </c>
      <c r="C250" s="532"/>
      <c r="D250" s="532"/>
      <c r="E250" s="532"/>
      <c r="F250" s="532"/>
      <c r="G250" s="532"/>
      <c r="H250" s="532"/>
      <c r="I250" s="56">
        <v>5666459.6729592793</v>
      </c>
      <c r="J250" s="36"/>
      <c r="K250" s="37"/>
    </row>
    <row r="251" spans="1:11">
      <c r="A251" s="4">
        <f t="shared" si="3"/>
        <v>249</v>
      </c>
      <c r="B251" s="532" t="s">
        <v>247</v>
      </c>
      <c r="C251" s="532"/>
      <c r="D251" s="532"/>
      <c r="E251" s="532"/>
      <c r="F251" s="532" t="s">
        <v>248</v>
      </c>
      <c r="G251" s="532"/>
      <c r="H251" s="532"/>
      <c r="I251" s="56">
        <v>6899082.3198704869</v>
      </c>
      <c r="J251" s="36"/>
      <c r="K251" s="37"/>
    </row>
    <row r="252" spans="1:11">
      <c r="A252" s="4">
        <f t="shared" si="3"/>
        <v>250</v>
      </c>
      <c r="B252" s="532" t="s">
        <v>249</v>
      </c>
      <c r="C252" s="532"/>
      <c r="D252" s="532"/>
      <c r="E252" s="532"/>
      <c r="F252" s="532" t="s">
        <v>250</v>
      </c>
      <c r="G252" s="532"/>
      <c r="H252" s="532"/>
      <c r="I252" s="56">
        <v>6899082.3198704869</v>
      </c>
      <c r="J252" s="36"/>
      <c r="K252" s="37"/>
    </row>
    <row r="253" spans="1:11">
      <c r="A253" s="4">
        <f t="shared" si="3"/>
        <v>251</v>
      </c>
      <c r="B253" s="532" t="s">
        <v>249</v>
      </c>
      <c r="C253" s="532"/>
      <c r="D253" s="532"/>
      <c r="E253" s="532"/>
      <c r="F253" s="532" t="s">
        <v>251</v>
      </c>
      <c r="G253" s="532"/>
      <c r="H253" s="532"/>
      <c r="I253" s="56">
        <v>6899082.3198704869</v>
      </c>
      <c r="J253" s="36"/>
      <c r="K253" s="37"/>
    </row>
    <row r="254" spans="1:11">
      <c r="A254" s="4">
        <f t="shared" si="3"/>
        <v>252</v>
      </c>
      <c r="B254" s="532" t="s">
        <v>249</v>
      </c>
      <c r="C254" s="532"/>
      <c r="D254" s="532"/>
      <c r="E254" s="532"/>
      <c r="F254" s="532" t="s">
        <v>252</v>
      </c>
      <c r="G254" s="532"/>
      <c r="H254" s="532"/>
      <c r="I254" s="56">
        <v>6899082.3198704869</v>
      </c>
      <c r="J254" s="36"/>
      <c r="K254" s="37"/>
    </row>
    <row r="255" spans="1:11">
      <c r="A255" s="4">
        <f t="shared" si="3"/>
        <v>253</v>
      </c>
      <c r="B255" s="532" t="s">
        <v>249</v>
      </c>
      <c r="C255" s="532"/>
      <c r="D255" s="532"/>
      <c r="E255" s="532"/>
      <c r="F255" s="532" t="s">
        <v>253</v>
      </c>
      <c r="G255" s="532"/>
      <c r="H255" s="532"/>
      <c r="I255" s="56">
        <v>6899082.2484659543</v>
      </c>
      <c r="J255" s="36"/>
      <c r="K255" s="37"/>
    </row>
    <row r="256" spans="1:11">
      <c r="A256" s="4">
        <f t="shared" si="3"/>
        <v>254</v>
      </c>
      <c r="B256" s="532" t="s">
        <v>249</v>
      </c>
      <c r="C256" s="532"/>
      <c r="D256" s="532"/>
      <c r="E256" s="532"/>
      <c r="F256" s="532" t="s">
        <v>254</v>
      </c>
      <c r="G256" s="532"/>
      <c r="H256" s="532"/>
      <c r="I256" s="56">
        <v>6899082.2484659543</v>
      </c>
      <c r="J256" s="36"/>
      <c r="K256" s="37"/>
    </row>
    <row r="257" spans="1:11">
      <c r="A257" s="4">
        <f t="shared" si="3"/>
        <v>255</v>
      </c>
      <c r="B257" s="532" t="s">
        <v>255</v>
      </c>
      <c r="C257" s="532"/>
      <c r="D257" s="532"/>
      <c r="E257" s="532"/>
      <c r="F257" s="532" t="s">
        <v>256</v>
      </c>
      <c r="G257" s="532"/>
      <c r="H257" s="532"/>
      <c r="I257" s="56">
        <v>6899082.3198704869</v>
      </c>
      <c r="J257" s="36"/>
      <c r="K257" s="37"/>
    </row>
    <row r="258" spans="1:11">
      <c r="A258" s="4">
        <f t="shared" si="3"/>
        <v>256</v>
      </c>
      <c r="B258" s="532" t="s">
        <v>257</v>
      </c>
      <c r="C258" s="532"/>
      <c r="D258" s="532"/>
      <c r="E258" s="532"/>
      <c r="F258" s="532" t="s">
        <v>157</v>
      </c>
      <c r="G258" s="532"/>
      <c r="H258" s="532"/>
      <c r="I258" s="56">
        <v>6899082.3198704869</v>
      </c>
      <c r="J258" s="36"/>
      <c r="K258" s="37"/>
    </row>
    <row r="259" spans="1:11">
      <c r="A259" s="4">
        <f t="shared" si="3"/>
        <v>257</v>
      </c>
      <c r="B259" s="532" t="s">
        <v>258</v>
      </c>
      <c r="C259" s="532"/>
      <c r="D259" s="532"/>
      <c r="E259" s="532"/>
      <c r="F259" s="532"/>
      <c r="G259" s="532"/>
      <c r="H259" s="532"/>
      <c r="I259" s="56">
        <v>9364327.848307794</v>
      </c>
      <c r="J259" s="36"/>
      <c r="K259" s="37"/>
    </row>
    <row r="260" spans="1:11">
      <c r="A260" s="4">
        <f t="shared" si="3"/>
        <v>258</v>
      </c>
      <c r="B260" s="532" t="s">
        <v>607</v>
      </c>
      <c r="C260" s="532"/>
      <c r="D260" s="532"/>
      <c r="E260" s="532"/>
      <c r="F260" s="532"/>
      <c r="G260" s="532"/>
      <c r="H260" s="532"/>
      <c r="I260" s="56">
        <v>47481957</v>
      </c>
      <c r="J260" t="s">
        <v>617</v>
      </c>
    </row>
    <row r="261" spans="1:11">
      <c r="A261" s="4">
        <f t="shared" ref="A261:A269" si="4">+A260+1</f>
        <v>259</v>
      </c>
      <c r="B261" s="532" t="s">
        <v>608</v>
      </c>
      <c r="C261" s="532"/>
      <c r="D261" s="532"/>
      <c r="E261" s="532"/>
      <c r="F261" s="532"/>
      <c r="G261" s="532"/>
      <c r="H261" s="532"/>
      <c r="I261" s="56">
        <v>26354196</v>
      </c>
      <c r="J261" t="s">
        <v>617</v>
      </c>
    </row>
    <row r="262" spans="1:11">
      <c r="A262" s="4">
        <f t="shared" si="4"/>
        <v>260</v>
      </c>
      <c r="B262" s="532" t="s">
        <v>609</v>
      </c>
      <c r="C262" s="532"/>
      <c r="D262" s="532"/>
      <c r="E262" s="532"/>
      <c r="F262" s="532"/>
      <c r="G262" s="532"/>
      <c r="H262" s="532"/>
      <c r="I262" s="56">
        <v>33203400</v>
      </c>
      <c r="J262" t="s">
        <v>617</v>
      </c>
    </row>
    <row r="263" spans="1:11">
      <c r="A263" s="4">
        <f t="shared" si="4"/>
        <v>261</v>
      </c>
      <c r="B263" s="532" t="s">
        <v>610</v>
      </c>
      <c r="C263" s="532"/>
      <c r="D263" s="532"/>
      <c r="E263" s="532"/>
      <c r="F263" s="532"/>
      <c r="G263" s="532"/>
      <c r="H263" s="532"/>
      <c r="I263" s="56">
        <v>53924245.310000002</v>
      </c>
      <c r="J263" t="s">
        <v>617</v>
      </c>
    </row>
    <row r="264" spans="1:11">
      <c r="A264" s="4">
        <f t="shared" si="4"/>
        <v>262</v>
      </c>
      <c r="B264" s="532" t="s">
        <v>611</v>
      </c>
      <c r="C264" s="532"/>
      <c r="D264" s="532"/>
      <c r="E264" s="532"/>
      <c r="F264" s="532"/>
      <c r="G264" s="532"/>
      <c r="H264" s="532"/>
      <c r="I264" s="56">
        <v>40413794.57</v>
      </c>
      <c r="J264" t="s">
        <v>617</v>
      </c>
    </row>
    <row r="265" spans="1:11">
      <c r="A265" s="4">
        <f t="shared" si="4"/>
        <v>263</v>
      </c>
      <c r="B265" s="532" t="s">
        <v>612</v>
      </c>
      <c r="C265" s="532"/>
      <c r="D265" s="532"/>
      <c r="E265" s="532"/>
      <c r="F265" s="532"/>
      <c r="G265" s="532"/>
      <c r="H265" s="532"/>
      <c r="I265" s="56">
        <v>34186820.450000003</v>
      </c>
      <c r="J265" t="s">
        <v>617</v>
      </c>
    </row>
    <row r="266" spans="1:11">
      <c r="A266" s="4">
        <f t="shared" si="4"/>
        <v>264</v>
      </c>
      <c r="B266" s="532" t="s">
        <v>613</v>
      </c>
      <c r="C266" s="532"/>
      <c r="D266" s="532"/>
      <c r="E266" s="532"/>
      <c r="F266" s="532"/>
      <c r="G266" s="532"/>
      <c r="H266" s="532"/>
      <c r="I266" s="56">
        <v>31055003.52</v>
      </c>
      <c r="J266" t="s">
        <v>617</v>
      </c>
    </row>
    <row r="267" spans="1:11">
      <c r="A267" s="4">
        <f t="shared" si="4"/>
        <v>265</v>
      </c>
      <c r="B267" s="532" t="s">
        <v>614</v>
      </c>
      <c r="C267" s="532"/>
      <c r="D267" s="532"/>
      <c r="E267" s="532"/>
      <c r="F267" s="532"/>
      <c r="G267" s="532"/>
      <c r="H267" s="532"/>
      <c r="I267" s="56">
        <v>123235901.64</v>
      </c>
      <c r="J267" t="s">
        <v>617</v>
      </c>
    </row>
    <row r="268" spans="1:11">
      <c r="A268" s="4">
        <f t="shared" si="4"/>
        <v>266</v>
      </c>
      <c r="B268" s="532" t="s">
        <v>615</v>
      </c>
      <c r="C268" s="532"/>
      <c r="D268" s="532"/>
      <c r="E268" s="532"/>
      <c r="F268" s="532"/>
      <c r="G268" s="532"/>
      <c r="H268" s="532"/>
      <c r="I268" s="56">
        <v>316769354.83999997</v>
      </c>
      <c r="J268" t="s">
        <v>617</v>
      </c>
    </row>
    <row r="269" spans="1:11">
      <c r="A269" s="4">
        <f t="shared" si="4"/>
        <v>267</v>
      </c>
      <c r="B269" s="532" t="s">
        <v>616</v>
      </c>
      <c r="C269" s="532"/>
      <c r="D269" s="532"/>
      <c r="E269" s="532"/>
      <c r="F269" s="532"/>
      <c r="G269" s="532"/>
      <c r="H269" s="532"/>
      <c r="I269" s="56">
        <v>18000000</v>
      </c>
      <c r="J269" t="s">
        <v>617</v>
      </c>
    </row>
    <row r="270" spans="1:11">
      <c r="A270" s="558" t="s">
        <v>259</v>
      </c>
      <c r="B270" s="559"/>
      <c r="C270" s="559"/>
      <c r="D270" s="559"/>
      <c r="E270" s="559"/>
      <c r="F270" s="559"/>
      <c r="G270" s="559"/>
      <c r="H270" s="560"/>
      <c r="I270" s="57">
        <f>SUM(I3:I269)</f>
        <v>19619787022.371525</v>
      </c>
    </row>
    <row r="271" spans="1:11">
      <c r="A271" s="532" t="s">
        <v>13</v>
      </c>
      <c r="B271" s="532"/>
      <c r="C271" s="532"/>
      <c r="D271" s="532"/>
      <c r="E271" s="532"/>
      <c r="F271" s="532"/>
      <c r="G271" s="532"/>
      <c r="H271" s="532"/>
      <c r="I271" s="56">
        <v>1780038663.8499999</v>
      </c>
    </row>
    <row r="272" spans="1:11">
      <c r="A272" s="532" t="s">
        <v>260</v>
      </c>
      <c r="B272" s="532"/>
      <c r="C272" s="532"/>
      <c r="D272" s="532"/>
      <c r="E272" s="532"/>
      <c r="F272" s="532"/>
      <c r="G272" s="532"/>
      <c r="H272" s="532"/>
      <c r="I272" s="56">
        <v>101700803.12</v>
      </c>
    </row>
    <row r="273" spans="1:9">
      <c r="A273" s="532" t="s">
        <v>633</v>
      </c>
      <c r="B273" s="532"/>
      <c r="C273" s="532"/>
      <c r="D273" s="532"/>
      <c r="E273" s="532"/>
      <c r="F273" s="532"/>
      <c r="G273" s="532"/>
      <c r="H273" s="532"/>
      <c r="I273" s="56">
        <v>1234406286</v>
      </c>
    </row>
    <row r="274" spans="1:9">
      <c r="A274" s="532" t="s">
        <v>634</v>
      </c>
      <c r="B274" s="532"/>
      <c r="C274" s="532"/>
      <c r="D274" s="532"/>
      <c r="E274" s="532"/>
      <c r="F274" s="532"/>
      <c r="G274" s="532"/>
      <c r="H274" s="532"/>
      <c r="I274" s="56">
        <v>386128215.10000002</v>
      </c>
    </row>
    <row r="275" spans="1:9">
      <c r="A275" s="532" t="s">
        <v>635</v>
      </c>
      <c r="B275" s="532"/>
      <c r="C275" s="532"/>
      <c r="D275" s="532"/>
      <c r="E275" s="532"/>
      <c r="F275" s="532"/>
      <c r="G275" s="532"/>
      <c r="H275" s="532"/>
      <c r="I275" s="56">
        <v>161117082.88999999</v>
      </c>
    </row>
    <row r="276" spans="1:9">
      <c r="A276" s="532" t="s">
        <v>636</v>
      </c>
      <c r="B276" s="532"/>
      <c r="C276" s="532"/>
      <c r="D276" s="532"/>
      <c r="E276" s="532"/>
      <c r="F276" s="532"/>
      <c r="G276" s="532"/>
      <c r="H276" s="532"/>
      <c r="I276" s="56">
        <v>78268542.099999994</v>
      </c>
    </row>
    <row r="277" spans="1:9">
      <c r="A277" s="532" t="s">
        <v>261</v>
      </c>
      <c r="B277" s="532"/>
      <c r="C277" s="532"/>
      <c r="D277" s="532"/>
      <c r="E277" s="532"/>
      <c r="F277" s="532"/>
      <c r="G277" s="532"/>
      <c r="H277" s="532"/>
      <c r="I277" s="56">
        <v>5000000</v>
      </c>
    </row>
    <row r="278" spans="1:9">
      <c r="A278" s="543" t="s">
        <v>638</v>
      </c>
      <c r="B278" s="543"/>
      <c r="C278" s="543"/>
      <c r="D278" s="543"/>
      <c r="E278" s="543"/>
      <c r="F278" s="543"/>
      <c r="G278" s="543"/>
      <c r="H278" s="543"/>
      <c r="I278" s="57">
        <f>SUM(I270:I277)</f>
        <v>23366446615.431519</v>
      </c>
    </row>
    <row r="279" spans="1:9">
      <c r="A279" s="532" t="s">
        <v>637</v>
      </c>
      <c r="B279" s="532"/>
      <c r="C279" s="532"/>
      <c r="D279" s="532"/>
      <c r="E279" s="532"/>
      <c r="F279" s="532"/>
      <c r="G279" s="532"/>
      <c r="H279" s="532"/>
      <c r="I279" s="56">
        <f>+N55</f>
        <v>23943328237.099998</v>
      </c>
    </row>
    <row r="280" spans="1:9">
      <c r="A280" s="542" t="s">
        <v>7</v>
      </c>
      <c r="B280" s="542"/>
      <c r="C280" s="542"/>
      <c r="D280" s="542"/>
      <c r="E280" s="542"/>
      <c r="F280" s="542"/>
      <c r="G280" s="542"/>
      <c r="H280" s="542"/>
      <c r="I280" s="57">
        <f>+I278+I279</f>
        <v>47309774852.531517</v>
      </c>
    </row>
    <row r="281" spans="1:9">
      <c r="A281" s="41"/>
      <c r="B281" s="42"/>
      <c r="C281" s="42"/>
      <c r="D281" s="42"/>
      <c r="E281" s="42"/>
      <c r="F281" s="42"/>
      <c r="G281" s="42"/>
      <c r="H281" s="42"/>
      <c r="I281" s="58"/>
    </row>
    <row r="282" spans="1:9">
      <c r="A282" s="533" t="s">
        <v>639</v>
      </c>
      <c r="B282" s="533"/>
      <c r="C282" s="533"/>
      <c r="D282" s="533"/>
      <c r="E282" s="533"/>
      <c r="F282" s="533"/>
      <c r="G282" s="533"/>
      <c r="H282" s="533"/>
      <c r="I282" s="533"/>
    </row>
    <row r="283" spans="1:9" ht="52.5" customHeight="1">
      <c r="A283" s="542" t="s">
        <v>640</v>
      </c>
      <c r="B283" s="542"/>
      <c r="C283" s="7" t="s">
        <v>641</v>
      </c>
      <c r="D283" s="541" t="s">
        <v>642</v>
      </c>
      <c r="E283" s="541"/>
      <c r="F283" s="541" t="s">
        <v>647</v>
      </c>
      <c r="G283" s="541"/>
      <c r="H283" s="541" t="s">
        <v>648</v>
      </c>
      <c r="I283" s="541"/>
    </row>
    <row r="284" spans="1:9">
      <c r="A284" s="554" t="s">
        <v>643</v>
      </c>
      <c r="B284" s="554"/>
      <c r="C284" s="44">
        <v>23799055018.789989</v>
      </c>
      <c r="D284" s="553">
        <f>+(((C284*3%)/365*155)+C284)</f>
        <v>24102248459.440327</v>
      </c>
      <c r="E284" s="553"/>
      <c r="F284" s="550"/>
      <c r="G284" s="550"/>
      <c r="H284" s="553">
        <f>+(((D284*3%)/365*88)+(24102248459))</f>
        <v>24276577050.59705</v>
      </c>
      <c r="I284" s="553"/>
    </row>
    <row r="285" spans="1:9" ht="84.75" customHeight="1">
      <c r="A285" s="549" t="s">
        <v>644</v>
      </c>
      <c r="B285" s="549"/>
      <c r="C285" s="45">
        <v>23781404199.210011</v>
      </c>
      <c r="D285" s="537">
        <f>+C285</f>
        <v>23781404199.210011</v>
      </c>
      <c r="E285" s="537"/>
      <c r="F285" s="537"/>
      <c r="G285" s="537"/>
      <c r="H285" s="551">
        <f>+F285+D285</f>
        <v>23781404199.210011</v>
      </c>
      <c r="I285" s="552"/>
    </row>
    <row r="286" spans="1:9" ht="38.25" customHeight="1">
      <c r="A286" s="549" t="s">
        <v>645</v>
      </c>
      <c r="B286" s="549"/>
      <c r="C286" s="35"/>
      <c r="D286" s="550"/>
      <c r="E286" s="550"/>
      <c r="F286" s="537">
        <v>1080318993</v>
      </c>
      <c r="G286" s="537"/>
      <c r="H286" s="551">
        <f>+F286+D286</f>
        <v>1080318993</v>
      </c>
      <c r="I286" s="552"/>
    </row>
    <row r="287" spans="1:9">
      <c r="A287" s="539" t="s">
        <v>646</v>
      </c>
      <c r="B287" s="540"/>
      <c r="C287" s="43">
        <f>+C284+C285</f>
        <v>47580459218</v>
      </c>
      <c r="D287" s="538"/>
      <c r="E287" s="538"/>
      <c r="F287" s="536">
        <f>+F286</f>
        <v>1080318993</v>
      </c>
      <c r="G287" s="536"/>
      <c r="H287" s="535">
        <f>+H284+H285+H286</f>
        <v>49138300242.80706</v>
      </c>
      <c r="I287" s="535"/>
    </row>
    <row r="288" spans="1:9">
      <c r="A288" s="41"/>
      <c r="B288" s="42"/>
      <c r="C288" s="42"/>
      <c r="D288" s="42"/>
      <c r="E288" s="42"/>
      <c r="F288" s="42"/>
      <c r="G288" s="42"/>
      <c r="H288" s="42"/>
      <c r="I288" s="58"/>
    </row>
    <row r="289" spans="1:1">
      <c r="A289" s="3" t="s">
        <v>649</v>
      </c>
    </row>
  </sheetData>
  <mergeCells count="623">
    <mergeCell ref="A282:I282"/>
    <mergeCell ref="D284:E284"/>
    <mergeCell ref="F284:G284"/>
    <mergeCell ref="H284:I284"/>
    <mergeCell ref="A284:B284"/>
    <mergeCell ref="A283:B283"/>
    <mergeCell ref="F283:G283"/>
    <mergeCell ref="H283:I283"/>
    <mergeCell ref="K55:M55"/>
    <mergeCell ref="A271:H271"/>
    <mergeCell ref="A270:H270"/>
    <mergeCell ref="F249:H249"/>
    <mergeCell ref="B250:E250"/>
    <mergeCell ref="F250:H250"/>
    <mergeCell ref="B251:E251"/>
    <mergeCell ref="F251:H251"/>
    <mergeCell ref="F268:H268"/>
    <mergeCell ref="B269:E269"/>
    <mergeCell ref="F269:H269"/>
    <mergeCell ref="B264:E264"/>
    <mergeCell ref="F264:H264"/>
    <mergeCell ref="B265:E265"/>
    <mergeCell ref="F265:H265"/>
    <mergeCell ref="B266:E266"/>
    <mergeCell ref="A285:B285"/>
    <mergeCell ref="A286:B286"/>
    <mergeCell ref="D285:E285"/>
    <mergeCell ref="D286:E286"/>
    <mergeCell ref="F286:G286"/>
    <mergeCell ref="H285:I285"/>
    <mergeCell ref="H286:I286"/>
    <mergeCell ref="K49:M49"/>
    <mergeCell ref="K50:M50"/>
    <mergeCell ref="K51:M51"/>
    <mergeCell ref="K52:M52"/>
    <mergeCell ref="K53:M53"/>
    <mergeCell ref="K54:M54"/>
    <mergeCell ref="B258:E258"/>
    <mergeCell ref="F258:H258"/>
    <mergeCell ref="B259:E259"/>
    <mergeCell ref="F259:H259"/>
    <mergeCell ref="B252:E252"/>
    <mergeCell ref="F252:H252"/>
    <mergeCell ref="B253:E253"/>
    <mergeCell ref="F253:H253"/>
    <mergeCell ref="B254:E254"/>
    <mergeCell ref="F254:H254"/>
    <mergeCell ref="B249:E249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K31:M31"/>
    <mergeCell ref="K32:M32"/>
    <mergeCell ref="K33:M33"/>
    <mergeCell ref="K34:M34"/>
    <mergeCell ref="K35:M35"/>
    <mergeCell ref="K36:M36"/>
    <mergeCell ref="K25:M25"/>
    <mergeCell ref="K26:M26"/>
    <mergeCell ref="K27:M27"/>
    <mergeCell ref="K28:M28"/>
    <mergeCell ref="K29:M29"/>
    <mergeCell ref="K30:M30"/>
    <mergeCell ref="K19:M19"/>
    <mergeCell ref="K20:M20"/>
    <mergeCell ref="K21:M21"/>
    <mergeCell ref="K22:M22"/>
    <mergeCell ref="K23:M23"/>
    <mergeCell ref="K24:M24"/>
    <mergeCell ref="K13:M13"/>
    <mergeCell ref="K14:M14"/>
    <mergeCell ref="K15:M15"/>
    <mergeCell ref="K16:M16"/>
    <mergeCell ref="K17:M17"/>
    <mergeCell ref="K18:M18"/>
    <mergeCell ref="K7:M7"/>
    <mergeCell ref="K8:M8"/>
    <mergeCell ref="K9:M9"/>
    <mergeCell ref="K10:M10"/>
    <mergeCell ref="K11:M11"/>
    <mergeCell ref="K12:M12"/>
    <mergeCell ref="A1:I1"/>
    <mergeCell ref="K2:M2"/>
    <mergeCell ref="K3:M3"/>
    <mergeCell ref="K4:M4"/>
    <mergeCell ref="K5:M5"/>
    <mergeCell ref="K6:M6"/>
    <mergeCell ref="B4:E4"/>
    <mergeCell ref="F4:H4"/>
    <mergeCell ref="B5:E5"/>
    <mergeCell ref="F5:H5"/>
    <mergeCell ref="B10:E10"/>
    <mergeCell ref="F10:H10"/>
    <mergeCell ref="B6:E6"/>
    <mergeCell ref="F6:H6"/>
    <mergeCell ref="B7:E7"/>
    <mergeCell ref="F7:H7"/>
    <mergeCell ref="B8:E8"/>
    <mergeCell ref="F8:H8"/>
    <mergeCell ref="H287:I287"/>
    <mergeCell ref="F287:G287"/>
    <mergeCell ref="F285:G285"/>
    <mergeCell ref="D287:E287"/>
    <mergeCell ref="A287:B287"/>
    <mergeCell ref="D283:E283"/>
    <mergeCell ref="B255:E255"/>
    <mergeCell ref="F255:H255"/>
    <mergeCell ref="B256:E256"/>
    <mergeCell ref="F256:H256"/>
    <mergeCell ref="B257:E257"/>
    <mergeCell ref="F257:H257"/>
    <mergeCell ref="A272:H272"/>
    <mergeCell ref="B267:E267"/>
    <mergeCell ref="F267:H267"/>
    <mergeCell ref="B268:E268"/>
    <mergeCell ref="A280:H280"/>
    <mergeCell ref="A278:H278"/>
    <mergeCell ref="A277:H277"/>
    <mergeCell ref="A273:H273"/>
    <mergeCell ref="A274:H274"/>
    <mergeCell ref="A275:H275"/>
    <mergeCell ref="A276:H276"/>
    <mergeCell ref="A279:H279"/>
    <mergeCell ref="F266:H266"/>
    <mergeCell ref="B261:E261"/>
    <mergeCell ref="F261:H261"/>
    <mergeCell ref="B262:E262"/>
    <mergeCell ref="F262:H262"/>
    <mergeCell ref="B263:E263"/>
    <mergeCell ref="F263:H263"/>
    <mergeCell ref="B260:E260"/>
    <mergeCell ref="F260:H260"/>
    <mergeCell ref="B245:E245"/>
    <mergeCell ref="F245:H245"/>
    <mergeCell ref="B246:E246"/>
    <mergeCell ref="F246:H246"/>
    <mergeCell ref="B247:E247"/>
    <mergeCell ref="F247:H247"/>
    <mergeCell ref="B248:E248"/>
    <mergeCell ref="F248:H248"/>
    <mergeCell ref="B242:E242"/>
    <mergeCell ref="F242:H242"/>
    <mergeCell ref="B243:E243"/>
    <mergeCell ref="F243:H243"/>
    <mergeCell ref="B244:E244"/>
    <mergeCell ref="F244:H244"/>
    <mergeCell ref="B239:E239"/>
    <mergeCell ref="F239:H239"/>
    <mergeCell ref="B240:E240"/>
    <mergeCell ref="F240:H240"/>
    <mergeCell ref="B241:E241"/>
    <mergeCell ref="F241:H241"/>
    <mergeCell ref="B236:E236"/>
    <mergeCell ref="F236:H236"/>
    <mergeCell ref="B237:E237"/>
    <mergeCell ref="F237:H237"/>
    <mergeCell ref="B238:E238"/>
    <mergeCell ref="F238:H238"/>
    <mergeCell ref="B233:E233"/>
    <mergeCell ref="F233:H233"/>
    <mergeCell ref="B234:E234"/>
    <mergeCell ref="F234:H234"/>
    <mergeCell ref="B235:E235"/>
    <mergeCell ref="F235:H235"/>
    <mergeCell ref="B230:E230"/>
    <mergeCell ref="F230:H230"/>
    <mergeCell ref="B231:E231"/>
    <mergeCell ref="F231:H231"/>
    <mergeCell ref="B232:E232"/>
    <mergeCell ref="F232:H232"/>
    <mergeCell ref="B227:E227"/>
    <mergeCell ref="F227:H227"/>
    <mergeCell ref="B228:E228"/>
    <mergeCell ref="F228:H228"/>
    <mergeCell ref="B229:E229"/>
    <mergeCell ref="F229:H229"/>
    <mergeCell ref="B224:E224"/>
    <mergeCell ref="F224:H224"/>
    <mergeCell ref="B225:E225"/>
    <mergeCell ref="F225:H225"/>
    <mergeCell ref="B226:E226"/>
    <mergeCell ref="F226:H226"/>
    <mergeCell ref="B221:E221"/>
    <mergeCell ref="F221:H221"/>
    <mergeCell ref="B222:E222"/>
    <mergeCell ref="F222:H222"/>
    <mergeCell ref="B223:E223"/>
    <mergeCell ref="F223:H223"/>
    <mergeCell ref="B218:E218"/>
    <mergeCell ref="F218:H218"/>
    <mergeCell ref="B219:E219"/>
    <mergeCell ref="F219:H219"/>
    <mergeCell ref="B220:E220"/>
    <mergeCell ref="F220:H220"/>
    <mergeCell ref="B215:E215"/>
    <mergeCell ref="F215:H215"/>
    <mergeCell ref="B216:E216"/>
    <mergeCell ref="F216:H216"/>
    <mergeCell ref="B217:E217"/>
    <mergeCell ref="F217:H217"/>
    <mergeCell ref="B212:E212"/>
    <mergeCell ref="F212:H212"/>
    <mergeCell ref="B213:E213"/>
    <mergeCell ref="F213:H213"/>
    <mergeCell ref="B214:E214"/>
    <mergeCell ref="F214:H214"/>
    <mergeCell ref="B209:E209"/>
    <mergeCell ref="F209:H209"/>
    <mergeCell ref="B210:E210"/>
    <mergeCell ref="F210:H210"/>
    <mergeCell ref="B211:E211"/>
    <mergeCell ref="F211:H211"/>
    <mergeCell ref="B206:E206"/>
    <mergeCell ref="F206:H206"/>
    <mergeCell ref="B207:E207"/>
    <mergeCell ref="F207:H207"/>
    <mergeCell ref="B208:E208"/>
    <mergeCell ref="F208:H208"/>
    <mergeCell ref="B203:E203"/>
    <mergeCell ref="F203:H203"/>
    <mergeCell ref="B204:E204"/>
    <mergeCell ref="F204:H204"/>
    <mergeCell ref="B205:E205"/>
    <mergeCell ref="F205:H205"/>
    <mergeCell ref="B200:E200"/>
    <mergeCell ref="F200:H200"/>
    <mergeCell ref="B201:E201"/>
    <mergeCell ref="F201:H201"/>
    <mergeCell ref="B202:E202"/>
    <mergeCell ref="F202:H202"/>
    <mergeCell ref="B197:E197"/>
    <mergeCell ref="F197:H197"/>
    <mergeCell ref="B198:E198"/>
    <mergeCell ref="F198:H198"/>
    <mergeCell ref="B199:E199"/>
    <mergeCell ref="F199:H199"/>
    <mergeCell ref="B194:E194"/>
    <mergeCell ref="F194:H194"/>
    <mergeCell ref="B195:E195"/>
    <mergeCell ref="F195:H195"/>
    <mergeCell ref="B196:E196"/>
    <mergeCell ref="F196:H196"/>
    <mergeCell ref="B191:E191"/>
    <mergeCell ref="F191:H191"/>
    <mergeCell ref="B192:E192"/>
    <mergeCell ref="F192:H192"/>
    <mergeCell ref="B193:E193"/>
    <mergeCell ref="F193:H193"/>
    <mergeCell ref="B188:E188"/>
    <mergeCell ref="F188:H188"/>
    <mergeCell ref="B189:E189"/>
    <mergeCell ref="F189:H189"/>
    <mergeCell ref="B190:E190"/>
    <mergeCell ref="F190:H190"/>
    <mergeCell ref="B185:E185"/>
    <mergeCell ref="F185:H185"/>
    <mergeCell ref="B186:E186"/>
    <mergeCell ref="F186:H186"/>
    <mergeCell ref="B187:E187"/>
    <mergeCell ref="F187:H187"/>
    <mergeCell ref="B182:E182"/>
    <mergeCell ref="F182:H182"/>
    <mergeCell ref="B183:E183"/>
    <mergeCell ref="F183:H183"/>
    <mergeCell ref="B184:E184"/>
    <mergeCell ref="F184:H184"/>
    <mergeCell ref="B179:E179"/>
    <mergeCell ref="F179:H179"/>
    <mergeCell ref="B180:E180"/>
    <mergeCell ref="F180:H180"/>
    <mergeCell ref="B181:E181"/>
    <mergeCell ref="F181:H181"/>
    <mergeCell ref="B176:E176"/>
    <mergeCell ref="F176:H176"/>
    <mergeCell ref="B177:E177"/>
    <mergeCell ref="F177:H177"/>
    <mergeCell ref="B178:E178"/>
    <mergeCell ref="F178:H178"/>
    <mergeCell ref="B173:E173"/>
    <mergeCell ref="F173:H173"/>
    <mergeCell ref="B174:E174"/>
    <mergeCell ref="F174:H174"/>
    <mergeCell ref="B175:E175"/>
    <mergeCell ref="F175:H175"/>
    <mergeCell ref="B170:E170"/>
    <mergeCell ref="F170:H170"/>
    <mergeCell ref="B171:E171"/>
    <mergeCell ref="F171:H171"/>
    <mergeCell ref="B172:E172"/>
    <mergeCell ref="F172:H172"/>
    <mergeCell ref="B167:E167"/>
    <mergeCell ref="F167:H167"/>
    <mergeCell ref="B168:E168"/>
    <mergeCell ref="F168:H168"/>
    <mergeCell ref="B169:E169"/>
    <mergeCell ref="F169:H169"/>
    <mergeCell ref="B164:E164"/>
    <mergeCell ref="F164:H164"/>
    <mergeCell ref="B165:E165"/>
    <mergeCell ref="F165:H165"/>
    <mergeCell ref="B166:E166"/>
    <mergeCell ref="F166:H166"/>
    <mergeCell ref="B161:E161"/>
    <mergeCell ref="F161:H161"/>
    <mergeCell ref="B162:E162"/>
    <mergeCell ref="F162:H162"/>
    <mergeCell ref="B163:E163"/>
    <mergeCell ref="F163:H163"/>
    <mergeCell ref="B158:E158"/>
    <mergeCell ref="F158:H158"/>
    <mergeCell ref="B159:E159"/>
    <mergeCell ref="F159:H159"/>
    <mergeCell ref="B160:E160"/>
    <mergeCell ref="F160:H160"/>
    <mergeCell ref="B155:E155"/>
    <mergeCell ref="F155:H155"/>
    <mergeCell ref="B156:E156"/>
    <mergeCell ref="F156:H156"/>
    <mergeCell ref="B157:E157"/>
    <mergeCell ref="F157:H157"/>
    <mergeCell ref="B152:E152"/>
    <mergeCell ref="F152:H152"/>
    <mergeCell ref="B153:E153"/>
    <mergeCell ref="F153:H153"/>
    <mergeCell ref="B154:E154"/>
    <mergeCell ref="F154:H154"/>
    <mergeCell ref="B149:E149"/>
    <mergeCell ref="F149:H149"/>
    <mergeCell ref="B150:E150"/>
    <mergeCell ref="F150:H150"/>
    <mergeCell ref="B151:E151"/>
    <mergeCell ref="F151:H151"/>
    <mergeCell ref="B146:E146"/>
    <mergeCell ref="F146:H146"/>
    <mergeCell ref="B147:E147"/>
    <mergeCell ref="F147:H147"/>
    <mergeCell ref="B148:E148"/>
    <mergeCell ref="F148:H148"/>
    <mergeCell ref="B143:E143"/>
    <mergeCell ref="F143:H143"/>
    <mergeCell ref="B144:E144"/>
    <mergeCell ref="F144:H144"/>
    <mergeCell ref="B145:E145"/>
    <mergeCell ref="F145:H145"/>
    <mergeCell ref="B141:E141"/>
    <mergeCell ref="F141:H141"/>
    <mergeCell ref="B142:E142"/>
    <mergeCell ref="F142:H142"/>
    <mergeCell ref="B138:E138"/>
    <mergeCell ref="F138:H138"/>
    <mergeCell ref="B139:E139"/>
    <mergeCell ref="F139:H139"/>
    <mergeCell ref="B140:E140"/>
    <mergeCell ref="F140:H140"/>
    <mergeCell ref="B135:E135"/>
    <mergeCell ref="F135:H135"/>
    <mergeCell ref="B136:E136"/>
    <mergeCell ref="F136:H136"/>
    <mergeCell ref="B137:E137"/>
    <mergeCell ref="F137:H137"/>
    <mergeCell ref="B132:E132"/>
    <mergeCell ref="F132:H132"/>
    <mergeCell ref="B133:E133"/>
    <mergeCell ref="F133:H133"/>
    <mergeCell ref="B134:E134"/>
    <mergeCell ref="F134:H134"/>
    <mergeCell ref="B129:E129"/>
    <mergeCell ref="F129:H129"/>
    <mergeCell ref="B130:E130"/>
    <mergeCell ref="F130:H130"/>
    <mergeCell ref="B131:E131"/>
    <mergeCell ref="F131:H131"/>
    <mergeCell ref="B126:E126"/>
    <mergeCell ref="F126:H126"/>
    <mergeCell ref="B127:E127"/>
    <mergeCell ref="F127:H127"/>
    <mergeCell ref="B128:E128"/>
    <mergeCell ref="F128:H128"/>
    <mergeCell ref="B123:E123"/>
    <mergeCell ref="F123:H123"/>
    <mergeCell ref="B124:E124"/>
    <mergeCell ref="F124:H124"/>
    <mergeCell ref="B125:E125"/>
    <mergeCell ref="F125:H125"/>
    <mergeCell ref="B120:E120"/>
    <mergeCell ref="F120:H120"/>
    <mergeCell ref="B121:E121"/>
    <mergeCell ref="F121:H121"/>
    <mergeCell ref="B122:E122"/>
    <mergeCell ref="F122:H122"/>
    <mergeCell ref="B117:E117"/>
    <mergeCell ref="F117:H117"/>
    <mergeCell ref="B118:E118"/>
    <mergeCell ref="F118:H118"/>
    <mergeCell ref="B119:E119"/>
    <mergeCell ref="F119:H119"/>
    <mergeCell ref="B114:E114"/>
    <mergeCell ref="F114:H114"/>
    <mergeCell ref="B115:E115"/>
    <mergeCell ref="F115:H115"/>
    <mergeCell ref="B116:E116"/>
    <mergeCell ref="F116:H116"/>
    <mergeCell ref="B111:E111"/>
    <mergeCell ref="F111:H111"/>
    <mergeCell ref="B112:E112"/>
    <mergeCell ref="F112:H112"/>
    <mergeCell ref="B113:E113"/>
    <mergeCell ref="F113:H113"/>
    <mergeCell ref="B108:E108"/>
    <mergeCell ref="F108:H108"/>
    <mergeCell ref="B109:E109"/>
    <mergeCell ref="F109:H109"/>
    <mergeCell ref="B110:E110"/>
    <mergeCell ref="F110:H110"/>
    <mergeCell ref="B105:E105"/>
    <mergeCell ref="F105:H105"/>
    <mergeCell ref="B106:E106"/>
    <mergeCell ref="F106:H106"/>
    <mergeCell ref="B107:E107"/>
    <mergeCell ref="F107:H107"/>
    <mergeCell ref="B103:E103"/>
    <mergeCell ref="F103:H103"/>
    <mergeCell ref="B104:E104"/>
    <mergeCell ref="F104:H104"/>
    <mergeCell ref="B101:E101"/>
    <mergeCell ref="F101:H101"/>
    <mergeCell ref="B102:E102"/>
    <mergeCell ref="F102:H102"/>
    <mergeCell ref="B99:E99"/>
    <mergeCell ref="F99:H99"/>
    <mergeCell ref="B100:E100"/>
    <mergeCell ref="F100:H100"/>
    <mergeCell ref="B96:E96"/>
    <mergeCell ref="F96:H96"/>
    <mergeCell ref="B97:E97"/>
    <mergeCell ref="F97:H97"/>
    <mergeCell ref="B98:E98"/>
    <mergeCell ref="F98:H98"/>
    <mergeCell ref="B94:E94"/>
    <mergeCell ref="F94:H94"/>
    <mergeCell ref="B95:E95"/>
    <mergeCell ref="F95:H95"/>
    <mergeCell ref="B91:E91"/>
    <mergeCell ref="F91:H91"/>
    <mergeCell ref="B92:E92"/>
    <mergeCell ref="F92:H92"/>
    <mergeCell ref="B93:E93"/>
    <mergeCell ref="F93:H93"/>
    <mergeCell ref="B88:E88"/>
    <mergeCell ref="F88:H88"/>
    <mergeCell ref="B89:E89"/>
    <mergeCell ref="F89:H89"/>
    <mergeCell ref="B90:E90"/>
    <mergeCell ref="F90:H90"/>
    <mergeCell ref="B85:E85"/>
    <mergeCell ref="F85:H85"/>
    <mergeCell ref="B86:E86"/>
    <mergeCell ref="F86:H86"/>
    <mergeCell ref="B87:E87"/>
    <mergeCell ref="F87:H87"/>
    <mergeCell ref="B82:E82"/>
    <mergeCell ref="F82:H82"/>
    <mergeCell ref="B83:E83"/>
    <mergeCell ref="F83:H83"/>
    <mergeCell ref="B84:E84"/>
    <mergeCell ref="F84:H84"/>
    <mergeCell ref="B79:E79"/>
    <mergeCell ref="F79:H79"/>
    <mergeCell ref="B80:E80"/>
    <mergeCell ref="F80:H80"/>
    <mergeCell ref="B81:E81"/>
    <mergeCell ref="F81:H81"/>
    <mergeCell ref="B76:E76"/>
    <mergeCell ref="F76:H76"/>
    <mergeCell ref="B77:E77"/>
    <mergeCell ref="F77:H77"/>
    <mergeCell ref="B78:E78"/>
    <mergeCell ref="F78:H78"/>
    <mergeCell ref="B75:E75"/>
    <mergeCell ref="F75:H75"/>
    <mergeCell ref="B72:E72"/>
    <mergeCell ref="F72:H72"/>
    <mergeCell ref="B73:E73"/>
    <mergeCell ref="F73:H73"/>
    <mergeCell ref="B74:E74"/>
    <mergeCell ref="F74:H74"/>
    <mergeCell ref="B69:E69"/>
    <mergeCell ref="F69:H69"/>
    <mergeCell ref="B70:E70"/>
    <mergeCell ref="F70:H70"/>
    <mergeCell ref="B71:E71"/>
    <mergeCell ref="F71:H71"/>
    <mergeCell ref="B66:E66"/>
    <mergeCell ref="F66:H66"/>
    <mergeCell ref="B67:E67"/>
    <mergeCell ref="F67:H67"/>
    <mergeCell ref="B68:E68"/>
    <mergeCell ref="F68:H68"/>
    <mergeCell ref="B63:E63"/>
    <mergeCell ref="F63:H63"/>
    <mergeCell ref="B64:E64"/>
    <mergeCell ref="F64:H64"/>
    <mergeCell ref="B65:E65"/>
    <mergeCell ref="F65:H65"/>
    <mergeCell ref="B60:E60"/>
    <mergeCell ref="F60:H60"/>
    <mergeCell ref="B61:E61"/>
    <mergeCell ref="F61:H61"/>
    <mergeCell ref="B62:E62"/>
    <mergeCell ref="F62:H62"/>
    <mergeCell ref="B57:E57"/>
    <mergeCell ref="F57:H57"/>
    <mergeCell ref="B58:E58"/>
    <mergeCell ref="F58:H58"/>
    <mergeCell ref="B59:E59"/>
    <mergeCell ref="F59:H59"/>
    <mergeCell ref="B54:E54"/>
    <mergeCell ref="F54:H54"/>
    <mergeCell ref="B55:E55"/>
    <mergeCell ref="F55:H55"/>
    <mergeCell ref="B56:E56"/>
    <mergeCell ref="F56:H56"/>
    <mergeCell ref="B51:E51"/>
    <mergeCell ref="F51:H51"/>
    <mergeCell ref="B52:E52"/>
    <mergeCell ref="F52:H52"/>
    <mergeCell ref="B53:E53"/>
    <mergeCell ref="F53:H53"/>
    <mergeCell ref="B48:E48"/>
    <mergeCell ref="F48:H48"/>
    <mergeCell ref="B49:E49"/>
    <mergeCell ref="F49:H49"/>
    <mergeCell ref="B50:E50"/>
    <mergeCell ref="F50:H50"/>
    <mergeCell ref="B46:E46"/>
    <mergeCell ref="F46:H46"/>
    <mergeCell ref="B47:E47"/>
    <mergeCell ref="F47:H47"/>
    <mergeCell ref="B44:E44"/>
    <mergeCell ref="F44:H44"/>
    <mergeCell ref="B45:E45"/>
    <mergeCell ref="F45:H45"/>
    <mergeCell ref="B42:E42"/>
    <mergeCell ref="F42:H42"/>
    <mergeCell ref="B43:E43"/>
    <mergeCell ref="F43:H43"/>
    <mergeCell ref="B41:E41"/>
    <mergeCell ref="F41:H41"/>
    <mergeCell ref="B40:E40"/>
    <mergeCell ref="F40:H40"/>
    <mergeCell ref="B39:E39"/>
    <mergeCell ref="F39:H39"/>
    <mergeCell ref="B36:E36"/>
    <mergeCell ref="F36:H36"/>
    <mergeCell ref="B37:E37"/>
    <mergeCell ref="F37:H37"/>
    <mergeCell ref="B38:E38"/>
    <mergeCell ref="F38:H38"/>
    <mergeCell ref="B33:E33"/>
    <mergeCell ref="F33:H33"/>
    <mergeCell ref="B34:E34"/>
    <mergeCell ref="F34:H34"/>
    <mergeCell ref="B35:E35"/>
    <mergeCell ref="F35:H35"/>
    <mergeCell ref="B31:E31"/>
    <mergeCell ref="F31:H31"/>
    <mergeCell ref="B32:E32"/>
    <mergeCell ref="F32:H32"/>
    <mergeCell ref="B29:E29"/>
    <mergeCell ref="F29:H29"/>
    <mergeCell ref="B30:E30"/>
    <mergeCell ref="F30:H30"/>
    <mergeCell ref="B26:E26"/>
    <mergeCell ref="F26:H26"/>
    <mergeCell ref="B27:E27"/>
    <mergeCell ref="F27:H27"/>
    <mergeCell ref="B28:E28"/>
    <mergeCell ref="F28:H28"/>
    <mergeCell ref="B24:E24"/>
    <mergeCell ref="F24:H24"/>
    <mergeCell ref="B25:E25"/>
    <mergeCell ref="F25:H25"/>
    <mergeCell ref="B22:E22"/>
    <mergeCell ref="F22:H22"/>
    <mergeCell ref="B23:E23"/>
    <mergeCell ref="F23:H23"/>
    <mergeCell ref="B21:E21"/>
    <mergeCell ref="F21:H21"/>
    <mergeCell ref="B20:E20"/>
    <mergeCell ref="F20:H20"/>
    <mergeCell ref="B17:E17"/>
    <mergeCell ref="F17:H17"/>
    <mergeCell ref="B18:E18"/>
    <mergeCell ref="F18:H18"/>
    <mergeCell ref="B19:E19"/>
    <mergeCell ref="F19:H19"/>
    <mergeCell ref="B16:E16"/>
    <mergeCell ref="F16:H16"/>
    <mergeCell ref="B3:E3"/>
    <mergeCell ref="F3:H3"/>
    <mergeCell ref="A2:E2"/>
    <mergeCell ref="F2:H2"/>
    <mergeCell ref="B9:E9"/>
    <mergeCell ref="F9:H9"/>
    <mergeCell ref="B14:E14"/>
    <mergeCell ref="F14:H14"/>
    <mergeCell ref="B15:E15"/>
    <mergeCell ref="F15:H15"/>
    <mergeCell ref="B11:E11"/>
    <mergeCell ref="F11:H11"/>
    <mergeCell ref="B12:E12"/>
    <mergeCell ref="F12:H12"/>
    <mergeCell ref="B13:E13"/>
    <mergeCell ref="F13:H13"/>
  </mergeCells>
  <pageMargins left="0.7" right="0.7" top="0.75" bottom="0.75" header="0.3" footer="0.3"/>
  <pageSetup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7"/>
  <sheetViews>
    <sheetView zoomScaleNormal="100" workbookViewId="0">
      <selection activeCell="I11" sqref="I11"/>
    </sheetView>
  </sheetViews>
  <sheetFormatPr baseColWidth="10" defaultRowHeight="15"/>
  <cols>
    <col min="3" max="3" width="14.6640625" bestFit="1" customWidth="1"/>
    <col min="9" max="9" width="14.6640625" customWidth="1"/>
  </cols>
  <sheetData>
    <row r="1" spans="1:9">
      <c r="A1" s="564" t="s">
        <v>262</v>
      </c>
      <c r="B1" s="564"/>
      <c r="C1" s="564"/>
      <c r="D1" s="564"/>
      <c r="E1" s="564"/>
      <c r="F1" s="564"/>
      <c r="G1" s="564"/>
      <c r="H1" s="564"/>
      <c r="I1" s="564"/>
    </row>
    <row r="2" spans="1:9">
      <c r="A2" s="5"/>
      <c r="B2" s="533" t="s">
        <v>263</v>
      </c>
      <c r="C2" s="533"/>
      <c r="D2" s="533" t="s">
        <v>264</v>
      </c>
      <c r="E2" s="533"/>
      <c r="F2" s="6" t="s">
        <v>265</v>
      </c>
      <c r="G2" s="565" t="s">
        <v>266</v>
      </c>
      <c r="H2" s="565"/>
      <c r="I2" s="7" t="s">
        <v>267</v>
      </c>
    </row>
    <row r="3" spans="1:9" ht="16.5" customHeight="1">
      <c r="A3" s="46">
        <v>1</v>
      </c>
      <c r="B3" s="64"/>
      <c r="C3" s="65"/>
      <c r="D3" s="60" t="s">
        <v>268</v>
      </c>
      <c r="E3" s="62"/>
      <c r="F3" s="8"/>
      <c r="G3" s="550"/>
      <c r="H3" s="550"/>
      <c r="I3" s="66">
        <v>75484791.322949901</v>
      </c>
    </row>
    <row r="4" spans="1:9" ht="16.5" customHeight="1">
      <c r="A4" s="46">
        <f t="shared" ref="A4:A10" si="0">+A3+1</f>
        <v>2</v>
      </c>
      <c r="B4" s="64" t="s">
        <v>269</v>
      </c>
      <c r="C4" s="65"/>
      <c r="D4" s="60" t="s">
        <v>274</v>
      </c>
      <c r="E4" s="62"/>
      <c r="F4" s="8"/>
      <c r="G4" s="550"/>
      <c r="H4" s="550"/>
      <c r="I4" s="66">
        <v>81605179.80859448</v>
      </c>
    </row>
    <row r="5" spans="1:9" ht="16.5" customHeight="1">
      <c r="A5" s="46">
        <f t="shared" si="0"/>
        <v>3</v>
      </c>
      <c r="B5" s="60" t="s">
        <v>270</v>
      </c>
      <c r="C5" s="62"/>
      <c r="D5" s="60" t="s">
        <v>275</v>
      </c>
      <c r="E5" s="62"/>
      <c r="F5" s="8"/>
      <c r="G5" s="550">
        <v>2010</v>
      </c>
      <c r="H5" s="550"/>
      <c r="I5" s="53">
        <v>266008078.2013562</v>
      </c>
    </row>
    <row r="6" spans="1:9" ht="16.5" customHeight="1">
      <c r="A6" s="46">
        <f t="shared" si="0"/>
        <v>4</v>
      </c>
      <c r="B6" s="64" t="s">
        <v>271</v>
      </c>
      <c r="C6" s="65"/>
      <c r="D6" s="60" t="s">
        <v>272</v>
      </c>
      <c r="E6" s="62"/>
      <c r="F6" s="8"/>
      <c r="G6" s="550"/>
      <c r="H6" s="550"/>
      <c r="I6" s="53">
        <v>417716514.14524305</v>
      </c>
    </row>
    <row r="7" spans="1:9" ht="16.5" customHeight="1">
      <c r="A7" s="46">
        <f t="shared" si="0"/>
        <v>5</v>
      </c>
      <c r="B7" s="64"/>
      <c r="C7" s="65"/>
      <c r="D7" s="60" t="s">
        <v>654</v>
      </c>
      <c r="E7" s="62"/>
      <c r="F7" s="8"/>
      <c r="G7" s="550"/>
      <c r="H7" s="550"/>
      <c r="I7" s="53">
        <v>68800000</v>
      </c>
    </row>
    <row r="8" spans="1:9" ht="16.5" customHeight="1">
      <c r="A8" s="46">
        <f t="shared" si="0"/>
        <v>6</v>
      </c>
      <c r="B8" s="60" t="s">
        <v>655</v>
      </c>
      <c r="C8" s="61"/>
      <c r="D8" s="61"/>
      <c r="E8" s="62"/>
      <c r="F8" s="8"/>
      <c r="G8" s="550"/>
      <c r="H8" s="550"/>
      <c r="I8" s="54">
        <v>1914525</v>
      </c>
    </row>
    <row r="9" spans="1:9" ht="46">
      <c r="A9" s="46">
        <f t="shared" si="0"/>
        <v>7</v>
      </c>
      <c r="B9" s="63" t="s">
        <v>656</v>
      </c>
      <c r="C9" s="61"/>
      <c r="D9" s="61"/>
      <c r="E9" s="62"/>
      <c r="F9" s="8"/>
      <c r="G9" s="550"/>
      <c r="H9" s="550"/>
      <c r="I9" s="53">
        <v>100000000</v>
      </c>
    </row>
    <row r="10" spans="1:9" ht="34.5" customHeight="1">
      <c r="A10" s="46">
        <f t="shared" si="0"/>
        <v>8</v>
      </c>
      <c r="B10" s="60" t="s">
        <v>657</v>
      </c>
      <c r="C10" s="61"/>
      <c r="D10" s="61"/>
      <c r="E10" s="62"/>
      <c r="F10" s="8"/>
      <c r="G10" s="550"/>
      <c r="H10" s="550"/>
      <c r="I10" s="54">
        <v>3800000</v>
      </c>
    </row>
    <row r="11" spans="1:9">
      <c r="A11" s="46"/>
      <c r="B11" s="561" t="s">
        <v>7</v>
      </c>
      <c r="C11" s="562"/>
      <c r="D11" s="562"/>
      <c r="E11" s="562"/>
      <c r="F11" s="562"/>
      <c r="G11" s="562"/>
      <c r="H11" s="563"/>
      <c r="I11" s="47">
        <f>SUM(I3:I10)</f>
        <v>1015329088.4781437</v>
      </c>
    </row>
    <row r="12" spans="1:9">
      <c r="A12" s="566" t="s">
        <v>273</v>
      </c>
      <c r="B12" s="567"/>
      <c r="C12" s="567"/>
      <c r="D12" s="567"/>
      <c r="E12" s="567"/>
      <c r="F12" s="567"/>
      <c r="G12" s="567"/>
      <c r="H12" s="568"/>
      <c r="I12" s="48">
        <v>100000000</v>
      </c>
    </row>
    <row r="14" spans="1:9">
      <c r="A14" s="539" t="s">
        <v>639</v>
      </c>
      <c r="B14" s="569"/>
      <c r="C14" s="569"/>
      <c r="D14" s="569"/>
      <c r="E14" s="569"/>
      <c r="F14" s="569"/>
      <c r="G14" s="540"/>
      <c r="H14" s="49"/>
      <c r="I14" s="50"/>
    </row>
    <row r="15" spans="1:9" ht="72.75" customHeight="1">
      <c r="A15" s="542" t="s">
        <v>640</v>
      </c>
      <c r="B15" s="542"/>
      <c r="C15" s="7" t="s">
        <v>641</v>
      </c>
      <c r="D15" s="541" t="s">
        <v>642</v>
      </c>
      <c r="E15" s="541"/>
      <c r="F15" s="541" t="s">
        <v>650</v>
      </c>
      <c r="G15" s="541"/>
    </row>
    <row r="16" spans="1:9">
      <c r="A16" s="554" t="s">
        <v>635</v>
      </c>
      <c r="B16" s="554"/>
      <c r="C16" s="44">
        <v>824275680</v>
      </c>
      <c r="D16" s="553">
        <f>+(((C16*3%)/365*155)+C16)</f>
        <v>834776726.33424652</v>
      </c>
      <c r="E16" s="553"/>
      <c r="F16" s="553">
        <f>+(((D16*3%)/365*88)+(D16))</f>
        <v>840814563.47814357</v>
      </c>
      <c r="G16" s="553"/>
    </row>
    <row r="17" spans="1:7">
      <c r="A17" s="539" t="s">
        <v>646</v>
      </c>
      <c r="B17" s="540"/>
      <c r="C17" s="43">
        <f>+C16</f>
        <v>824275680</v>
      </c>
      <c r="D17" s="535">
        <f>+D16</f>
        <v>834776726.33424652</v>
      </c>
      <c r="E17" s="538"/>
      <c r="F17" s="535">
        <f>+F16</f>
        <v>840814563.47814357</v>
      </c>
      <c r="G17" s="535"/>
    </row>
  </sheetData>
  <mergeCells count="24">
    <mergeCell ref="A17:B17"/>
    <mergeCell ref="D17:E17"/>
    <mergeCell ref="F17:G17"/>
    <mergeCell ref="A12:H12"/>
    <mergeCell ref="A14:G14"/>
    <mergeCell ref="A15:B15"/>
    <mergeCell ref="D15:E15"/>
    <mergeCell ref="F15:G15"/>
    <mergeCell ref="A16:B16"/>
    <mergeCell ref="D16:E16"/>
    <mergeCell ref="F16:G16"/>
    <mergeCell ref="A1:I1"/>
    <mergeCell ref="B2:C2"/>
    <mergeCell ref="D2:E2"/>
    <mergeCell ref="G2:H2"/>
    <mergeCell ref="G3:H3"/>
    <mergeCell ref="B11:H11"/>
    <mergeCell ref="G6:H6"/>
    <mergeCell ref="G4:H4"/>
    <mergeCell ref="G10:H10"/>
    <mergeCell ref="G7:H7"/>
    <mergeCell ref="G8:H8"/>
    <mergeCell ref="G9:H9"/>
    <mergeCell ref="G5:H5"/>
  </mergeCells>
  <pageMargins left="0.70866141732283472" right="0.70866141732283472" top="1.3385826771653544" bottom="0.74803149606299213" header="0.31496062992125984" footer="0.31496062992125984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0"/>
  <sheetViews>
    <sheetView zoomScaleNormal="100" workbookViewId="0">
      <selection activeCell="K10" sqref="K10"/>
    </sheetView>
  </sheetViews>
  <sheetFormatPr baseColWidth="10" defaultColWidth="11.5" defaultRowHeight="13"/>
  <cols>
    <col min="1" max="1" width="11.5" style="67"/>
    <col min="2" max="2" width="13.83203125" style="67" customWidth="1"/>
    <col min="3" max="6" width="11.5" style="67"/>
    <col min="7" max="7" width="17" style="67" customWidth="1"/>
    <col min="8" max="8" width="19.33203125" style="67" customWidth="1"/>
    <col min="9" max="10" width="11.5" style="67"/>
    <col min="11" max="11" width="13.33203125" style="67" customWidth="1"/>
    <col min="12" max="16384" width="11.5" style="67"/>
  </cols>
  <sheetData>
    <row r="1" spans="1:11">
      <c r="A1" s="570" t="s">
        <v>21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11">
      <c r="A2" s="570" t="s">
        <v>276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</row>
    <row r="4" spans="1:11" ht="56">
      <c r="A4" s="11" t="s">
        <v>277</v>
      </c>
      <c r="B4" s="11" t="s">
        <v>263</v>
      </c>
      <c r="C4" s="11" t="s">
        <v>265</v>
      </c>
      <c r="D4" s="11" t="s">
        <v>266</v>
      </c>
      <c r="E4" s="11" t="s">
        <v>9</v>
      </c>
      <c r="F4" s="11" t="s">
        <v>10</v>
      </c>
      <c r="G4" s="11" t="s">
        <v>278</v>
      </c>
      <c r="H4" s="11" t="s">
        <v>11</v>
      </c>
      <c r="I4" s="11" t="s">
        <v>279</v>
      </c>
      <c r="J4" s="11" t="s">
        <v>294</v>
      </c>
      <c r="K4" s="11" t="s">
        <v>280</v>
      </c>
    </row>
    <row r="5" spans="1:11" ht="14">
      <c r="A5" s="12" t="s">
        <v>658</v>
      </c>
      <c r="B5" s="12" t="s">
        <v>282</v>
      </c>
      <c r="C5" s="12" t="s">
        <v>283</v>
      </c>
      <c r="D5" s="21">
        <v>2007</v>
      </c>
      <c r="E5" s="21">
        <v>3500</v>
      </c>
      <c r="F5" s="21">
        <v>3.5</v>
      </c>
      <c r="G5" s="13" t="s">
        <v>284</v>
      </c>
      <c r="H5" s="13" t="s">
        <v>285</v>
      </c>
      <c r="I5" s="12" t="s">
        <v>11</v>
      </c>
      <c r="J5" s="17">
        <v>5611008</v>
      </c>
      <c r="K5" s="16">
        <v>24000000</v>
      </c>
    </row>
    <row r="6" spans="1:11" ht="14">
      <c r="A6" s="12" t="s">
        <v>659</v>
      </c>
      <c r="B6" s="12" t="s">
        <v>8</v>
      </c>
      <c r="C6" s="12" t="s">
        <v>287</v>
      </c>
      <c r="D6" s="21">
        <v>2012</v>
      </c>
      <c r="E6" s="21">
        <v>4000</v>
      </c>
      <c r="F6" s="21">
        <v>7</v>
      </c>
      <c r="G6" s="13" t="s">
        <v>288</v>
      </c>
      <c r="H6" s="13" t="s">
        <v>289</v>
      </c>
      <c r="I6" s="12" t="s">
        <v>5</v>
      </c>
      <c r="J6" s="17">
        <v>9008146</v>
      </c>
      <c r="K6" s="16">
        <v>102400000</v>
      </c>
    </row>
    <row r="7" spans="1:11" ht="14">
      <c r="A7" s="12" t="s">
        <v>660</v>
      </c>
      <c r="B7" s="12" t="s">
        <v>291</v>
      </c>
      <c r="C7" s="12" t="s">
        <v>292</v>
      </c>
      <c r="D7" s="21">
        <v>2009</v>
      </c>
      <c r="E7" s="21">
        <v>6400</v>
      </c>
      <c r="F7" s="21">
        <v>6.5</v>
      </c>
      <c r="G7" s="14">
        <v>90697800734382</v>
      </c>
      <c r="H7" s="13" t="s">
        <v>293</v>
      </c>
      <c r="I7" s="12" t="s">
        <v>6</v>
      </c>
      <c r="J7" s="17">
        <v>2926081</v>
      </c>
      <c r="K7" s="16">
        <v>122400000</v>
      </c>
    </row>
    <row r="8" spans="1:11">
      <c r="A8" s="571" t="s">
        <v>295</v>
      </c>
      <c r="B8" s="572"/>
      <c r="C8" s="572"/>
      <c r="D8" s="573"/>
      <c r="E8" s="15"/>
      <c r="F8" s="15"/>
      <c r="G8" s="15"/>
      <c r="H8" s="15"/>
      <c r="I8" s="15"/>
      <c r="J8" s="9"/>
      <c r="K8" s="16">
        <v>12000000</v>
      </c>
    </row>
    <row r="9" spans="1:11">
      <c r="A9" s="574" t="s">
        <v>7</v>
      </c>
      <c r="B9" s="575"/>
      <c r="C9" s="575"/>
      <c r="D9" s="575"/>
      <c r="E9" s="575"/>
      <c r="F9" s="575"/>
      <c r="G9" s="575"/>
      <c r="H9" s="575"/>
      <c r="I9" s="575"/>
      <c r="J9" s="576"/>
      <c r="K9" s="19">
        <f>SUM(K5:K8)</f>
        <v>260800000</v>
      </c>
    </row>
    <row r="10" spans="1:11">
      <c r="I10" s="18"/>
      <c r="K10" s="68"/>
    </row>
  </sheetData>
  <mergeCells count="4">
    <mergeCell ref="A1:K1"/>
    <mergeCell ref="A2:K2"/>
    <mergeCell ref="A8:D8"/>
    <mergeCell ref="A9:J9"/>
  </mergeCells>
  <pageMargins left="0.70866141732283472" right="0.70866141732283472" top="1.3385826771653544" bottom="0.74803149606299213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9"/>
  <sheetViews>
    <sheetView zoomScaleNormal="100" workbookViewId="0">
      <selection activeCell="J5" sqref="J5:K7"/>
    </sheetView>
  </sheetViews>
  <sheetFormatPr baseColWidth="10" defaultRowHeight="15"/>
  <cols>
    <col min="2" max="2" width="13.83203125" customWidth="1"/>
    <col min="7" max="7" width="17" customWidth="1"/>
    <col min="8" max="8" width="19.33203125" customWidth="1"/>
    <col min="10" max="10" width="12.1640625" customWidth="1"/>
    <col min="11" max="11" width="13.33203125" customWidth="1"/>
  </cols>
  <sheetData>
    <row r="1" spans="1:11">
      <c r="A1" s="570" t="s">
        <v>21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11">
      <c r="A2" s="570" t="s">
        <v>296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</row>
    <row r="4" spans="1:11" ht="28">
      <c r="A4" s="11" t="s">
        <v>277</v>
      </c>
      <c r="B4" s="11" t="s">
        <v>263</v>
      </c>
      <c r="C4" s="11" t="s">
        <v>265</v>
      </c>
      <c r="D4" s="11" t="s">
        <v>266</v>
      </c>
      <c r="E4" s="11" t="s">
        <v>9</v>
      </c>
      <c r="F4" s="11" t="s">
        <v>10</v>
      </c>
      <c r="G4" s="11" t="s">
        <v>278</v>
      </c>
      <c r="H4" s="11" t="s">
        <v>11</v>
      </c>
      <c r="I4" s="11" t="s">
        <v>279</v>
      </c>
      <c r="J4" s="11" t="s">
        <v>297</v>
      </c>
      <c r="K4" s="11" t="s">
        <v>298</v>
      </c>
    </row>
    <row r="5" spans="1:11">
      <c r="A5" s="12" t="s">
        <v>281</v>
      </c>
      <c r="B5" s="12" t="s">
        <v>282</v>
      </c>
      <c r="C5" s="12" t="s">
        <v>283</v>
      </c>
      <c r="D5" s="10">
        <v>2007</v>
      </c>
      <c r="E5" s="10">
        <v>3500</v>
      </c>
      <c r="F5" s="21" t="s">
        <v>299</v>
      </c>
      <c r="G5" s="13" t="s">
        <v>284</v>
      </c>
      <c r="H5" s="13" t="s">
        <v>285</v>
      </c>
      <c r="I5" s="12" t="s">
        <v>11</v>
      </c>
      <c r="J5" s="51">
        <v>42074</v>
      </c>
      <c r="K5" s="52">
        <f>+((460300*5%)+460300)</f>
        <v>483315</v>
      </c>
    </row>
    <row r="6" spans="1:11">
      <c r="A6" s="12" t="s">
        <v>286</v>
      </c>
      <c r="B6" s="12" t="s">
        <v>8</v>
      </c>
      <c r="C6" s="12" t="s">
        <v>287</v>
      </c>
      <c r="D6" s="10">
        <v>2012</v>
      </c>
      <c r="E6" s="10">
        <v>4000</v>
      </c>
      <c r="F6" s="21" t="s">
        <v>300</v>
      </c>
      <c r="G6" s="13" t="s">
        <v>288</v>
      </c>
      <c r="H6" s="13" t="s">
        <v>289</v>
      </c>
      <c r="I6" s="12" t="s">
        <v>5</v>
      </c>
      <c r="J6" s="20">
        <v>41802</v>
      </c>
      <c r="K6" s="16">
        <v>553000</v>
      </c>
    </row>
    <row r="7" spans="1:11">
      <c r="A7" s="12" t="s">
        <v>290</v>
      </c>
      <c r="B7" s="12" t="s">
        <v>291</v>
      </c>
      <c r="C7" s="12" t="s">
        <v>292</v>
      </c>
      <c r="D7" s="10">
        <v>2009</v>
      </c>
      <c r="E7" s="10">
        <v>6400</v>
      </c>
      <c r="F7" s="21">
        <v>10</v>
      </c>
      <c r="G7" s="14">
        <v>90697800734382</v>
      </c>
      <c r="H7" s="13" t="s">
        <v>293</v>
      </c>
      <c r="I7" s="12" t="s">
        <v>6</v>
      </c>
      <c r="J7" s="20">
        <v>42069</v>
      </c>
      <c r="K7" s="16">
        <f>+((664500*5%)+664500)</f>
        <v>697725</v>
      </c>
    </row>
    <row r="8" spans="1:11">
      <c r="A8" s="577" t="s">
        <v>7</v>
      </c>
      <c r="B8" s="578"/>
      <c r="C8" s="578"/>
      <c r="D8" s="578"/>
      <c r="E8" s="578"/>
      <c r="F8" s="578"/>
      <c r="G8" s="578"/>
      <c r="H8" s="578"/>
      <c r="I8" s="578"/>
      <c r="J8" s="579"/>
      <c r="K8" s="19">
        <f>SUM(K5:K7)</f>
        <v>1734040</v>
      </c>
    </row>
    <row r="9" spans="1:11">
      <c r="I9" s="18"/>
      <c r="K9" s="1"/>
    </row>
  </sheetData>
  <mergeCells count="3">
    <mergeCell ref="A1:K1"/>
    <mergeCell ref="A2:K2"/>
    <mergeCell ref="A8:J8"/>
  </mergeCells>
  <pageMargins left="0.70866141732283472" right="0.70866141732283472" top="1.3385826771653544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1"/>
  <sheetViews>
    <sheetView zoomScaleNormal="100" workbookViewId="0">
      <selection sqref="A1:L122"/>
    </sheetView>
  </sheetViews>
  <sheetFormatPr baseColWidth="10" defaultColWidth="11.5" defaultRowHeight="14"/>
  <cols>
    <col min="1" max="1" width="5" style="2" customWidth="1"/>
    <col min="2" max="2" width="9.5" style="2" bestFit="1" customWidth="1"/>
    <col min="3" max="3" width="12.1640625" style="2" bestFit="1" customWidth="1"/>
    <col min="4" max="4" width="12.83203125" style="2" bestFit="1" customWidth="1"/>
    <col min="5" max="5" width="19.83203125" style="2" bestFit="1" customWidth="1"/>
    <col min="6" max="6" width="11.5" style="2" customWidth="1"/>
    <col min="7" max="7" width="18.5" style="2" customWidth="1"/>
    <col min="8" max="8" width="17.83203125" style="2" customWidth="1"/>
    <col min="9" max="9" width="7.5" style="2" customWidth="1"/>
    <col min="10" max="10" width="20.83203125" style="2" customWidth="1"/>
    <col min="11" max="11" width="47.83203125" style="2" customWidth="1"/>
    <col min="12" max="16384" width="11.5" style="2"/>
  </cols>
  <sheetData>
    <row r="1" spans="1:12" ht="28">
      <c r="A1" s="22" t="s">
        <v>531</v>
      </c>
      <c r="B1" s="22" t="s">
        <v>301</v>
      </c>
      <c r="C1" s="22" t="s">
        <v>302</v>
      </c>
      <c r="D1" s="22" t="s">
        <v>303</v>
      </c>
      <c r="E1" s="22" t="s">
        <v>304</v>
      </c>
      <c r="F1" s="22" t="s">
        <v>305</v>
      </c>
      <c r="G1" s="22" t="s">
        <v>306</v>
      </c>
      <c r="H1" s="22" t="s">
        <v>307</v>
      </c>
      <c r="I1" s="22" t="s">
        <v>308</v>
      </c>
      <c r="J1" s="22" t="s">
        <v>532</v>
      </c>
      <c r="K1" s="22" t="s">
        <v>533</v>
      </c>
      <c r="L1" s="22" t="s">
        <v>534</v>
      </c>
    </row>
    <row r="2" spans="1:12" ht="18" customHeight="1">
      <c r="A2" s="34">
        <v>1</v>
      </c>
      <c r="B2" s="23">
        <v>79041098</v>
      </c>
      <c r="C2" s="24" t="s">
        <v>309</v>
      </c>
      <c r="D2" s="24" t="s">
        <v>310</v>
      </c>
      <c r="E2" s="24" t="s">
        <v>311</v>
      </c>
      <c r="F2" s="25">
        <v>23129</v>
      </c>
      <c r="G2" s="25">
        <v>38353</v>
      </c>
      <c r="H2" s="25">
        <v>38353</v>
      </c>
      <c r="I2" s="26" t="s">
        <v>312</v>
      </c>
      <c r="J2" s="24" t="s">
        <v>535</v>
      </c>
      <c r="K2" s="24" t="s">
        <v>536</v>
      </c>
      <c r="L2" s="24" t="s">
        <v>537</v>
      </c>
    </row>
    <row r="3" spans="1:12" ht="18" customHeight="1">
      <c r="A3" s="34">
        <f>+A2+1</f>
        <v>2</v>
      </c>
      <c r="B3" s="23">
        <v>20932352</v>
      </c>
      <c r="C3" s="24" t="s">
        <v>313</v>
      </c>
      <c r="D3" s="24" t="s">
        <v>314</v>
      </c>
      <c r="E3" s="24" t="s">
        <v>315</v>
      </c>
      <c r="F3" s="25">
        <v>26377</v>
      </c>
      <c r="G3" s="25">
        <v>33704</v>
      </c>
      <c r="H3" s="25">
        <v>41087</v>
      </c>
      <c r="I3" s="26" t="s">
        <v>316</v>
      </c>
      <c r="J3" s="24" t="s">
        <v>535</v>
      </c>
      <c r="K3" s="24" t="s">
        <v>536</v>
      </c>
      <c r="L3" s="24" t="s">
        <v>537</v>
      </c>
    </row>
    <row r="4" spans="1:12" ht="18" customHeight="1">
      <c r="A4" s="34">
        <f t="shared" ref="A4:A67" si="0">+A3+1</f>
        <v>3</v>
      </c>
      <c r="B4" s="23">
        <v>23390032</v>
      </c>
      <c r="C4" s="24" t="s">
        <v>317</v>
      </c>
      <c r="D4" s="24" t="s">
        <v>318</v>
      </c>
      <c r="E4" s="24" t="s">
        <v>319</v>
      </c>
      <c r="F4" s="25">
        <v>19793</v>
      </c>
      <c r="G4" s="25">
        <v>34073</v>
      </c>
      <c r="H4" s="25">
        <v>34073</v>
      </c>
      <c r="I4" s="26" t="s">
        <v>316</v>
      </c>
      <c r="J4" s="24" t="s">
        <v>538</v>
      </c>
      <c r="K4" s="24" t="s">
        <v>539</v>
      </c>
      <c r="L4" s="24" t="s">
        <v>537</v>
      </c>
    </row>
    <row r="5" spans="1:12" ht="18" customHeight="1">
      <c r="A5" s="34">
        <f t="shared" si="0"/>
        <v>4</v>
      </c>
      <c r="B5" s="23">
        <v>23488565</v>
      </c>
      <c r="C5" s="24" t="s">
        <v>320</v>
      </c>
      <c r="D5" s="24" t="s">
        <v>321</v>
      </c>
      <c r="E5" s="24" t="s">
        <v>322</v>
      </c>
      <c r="F5" s="25">
        <v>19799</v>
      </c>
      <c r="G5" s="25">
        <v>30775</v>
      </c>
      <c r="H5" s="25">
        <v>30775</v>
      </c>
      <c r="I5" s="26" t="s">
        <v>316</v>
      </c>
      <c r="J5" s="24" t="s">
        <v>535</v>
      </c>
      <c r="K5" s="24" t="s">
        <v>540</v>
      </c>
      <c r="L5" s="24" t="s">
        <v>537</v>
      </c>
    </row>
    <row r="6" spans="1:12" ht="18" customHeight="1">
      <c r="A6" s="34">
        <f t="shared" si="0"/>
        <v>5</v>
      </c>
      <c r="B6" s="23">
        <v>7304357</v>
      </c>
      <c r="C6" s="24" t="s">
        <v>323</v>
      </c>
      <c r="D6" s="24" t="s">
        <v>310</v>
      </c>
      <c r="E6" s="24" t="s">
        <v>324</v>
      </c>
      <c r="F6" s="25">
        <v>22702</v>
      </c>
      <c r="G6" s="25">
        <v>35510</v>
      </c>
      <c r="H6" s="25">
        <v>35510</v>
      </c>
      <c r="I6" s="26" t="s">
        <v>312</v>
      </c>
      <c r="J6" s="24" t="s">
        <v>538</v>
      </c>
      <c r="K6" s="24" t="s">
        <v>541</v>
      </c>
      <c r="L6" s="24" t="s">
        <v>537</v>
      </c>
    </row>
    <row r="7" spans="1:12" ht="18" customHeight="1">
      <c r="A7" s="34">
        <f t="shared" si="0"/>
        <v>6</v>
      </c>
      <c r="B7" s="23">
        <v>23499659</v>
      </c>
      <c r="C7" s="24" t="s">
        <v>325</v>
      </c>
      <c r="D7" s="24" t="s">
        <v>326</v>
      </c>
      <c r="E7" s="24" t="s">
        <v>327</v>
      </c>
      <c r="F7" s="25">
        <v>20227</v>
      </c>
      <c r="G7" s="25">
        <v>33676</v>
      </c>
      <c r="H7" s="25">
        <v>33676</v>
      </c>
      <c r="I7" s="26" t="s">
        <v>316</v>
      </c>
      <c r="J7" s="24" t="s">
        <v>535</v>
      </c>
      <c r="K7" s="24" t="s">
        <v>542</v>
      </c>
      <c r="L7" s="24" t="s">
        <v>537</v>
      </c>
    </row>
    <row r="8" spans="1:12" ht="18" customHeight="1">
      <c r="A8" s="34">
        <f t="shared" si="0"/>
        <v>7</v>
      </c>
      <c r="B8" s="23">
        <v>1053342902</v>
      </c>
      <c r="C8" s="24" t="s">
        <v>328</v>
      </c>
      <c r="D8" s="24" t="s">
        <v>329</v>
      </c>
      <c r="E8" s="24" t="s">
        <v>330</v>
      </c>
      <c r="F8" s="25">
        <v>34489</v>
      </c>
      <c r="G8" s="25">
        <v>41186</v>
      </c>
      <c r="H8" s="25">
        <v>41186</v>
      </c>
      <c r="I8" s="26" t="s">
        <v>316</v>
      </c>
      <c r="J8" s="24" t="s">
        <v>543</v>
      </c>
      <c r="K8" s="24" t="s">
        <v>536</v>
      </c>
      <c r="L8" s="24" t="s">
        <v>537</v>
      </c>
    </row>
    <row r="9" spans="1:12" ht="18" customHeight="1">
      <c r="A9" s="34">
        <f t="shared" si="0"/>
        <v>8</v>
      </c>
      <c r="B9" s="23">
        <v>46677871</v>
      </c>
      <c r="C9" s="24" t="s">
        <v>328</v>
      </c>
      <c r="D9" s="24" t="s">
        <v>331</v>
      </c>
      <c r="E9" s="24" t="s">
        <v>332</v>
      </c>
      <c r="F9" s="25">
        <v>27897</v>
      </c>
      <c r="G9" s="25">
        <v>41122</v>
      </c>
      <c r="H9" s="25">
        <v>41122</v>
      </c>
      <c r="I9" s="26" t="s">
        <v>316</v>
      </c>
      <c r="J9" s="24" t="s">
        <v>544</v>
      </c>
      <c r="K9" s="24" t="s">
        <v>536</v>
      </c>
      <c r="L9" s="24" t="s">
        <v>537</v>
      </c>
    </row>
    <row r="10" spans="1:12" ht="18" customHeight="1">
      <c r="A10" s="34">
        <f t="shared" si="0"/>
        <v>9</v>
      </c>
      <c r="B10" s="23">
        <v>41436925</v>
      </c>
      <c r="C10" s="24" t="s">
        <v>333</v>
      </c>
      <c r="D10" s="24" t="s">
        <v>334</v>
      </c>
      <c r="E10" s="24" t="s">
        <v>335</v>
      </c>
      <c r="F10" s="25">
        <v>17815</v>
      </c>
      <c r="G10" s="25">
        <v>35121</v>
      </c>
      <c r="H10" s="25">
        <v>35116</v>
      </c>
      <c r="I10" s="26" t="s">
        <v>316</v>
      </c>
      <c r="J10" s="24" t="s">
        <v>535</v>
      </c>
      <c r="K10" s="24" t="s">
        <v>536</v>
      </c>
      <c r="L10" s="24" t="s">
        <v>537</v>
      </c>
    </row>
    <row r="11" spans="1:12" ht="18" customHeight="1">
      <c r="A11" s="34">
        <f t="shared" si="0"/>
        <v>10</v>
      </c>
      <c r="B11" s="23">
        <v>7300531</v>
      </c>
      <c r="C11" s="24" t="s">
        <v>333</v>
      </c>
      <c r="D11" s="24" t="s">
        <v>336</v>
      </c>
      <c r="E11" s="24" t="s">
        <v>337</v>
      </c>
      <c r="F11" s="25">
        <v>20440</v>
      </c>
      <c r="G11" s="25">
        <v>27806</v>
      </c>
      <c r="H11" s="25">
        <v>27806</v>
      </c>
      <c r="I11" s="26" t="s">
        <v>312</v>
      </c>
      <c r="J11" s="24" t="s">
        <v>538</v>
      </c>
      <c r="K11" s="24" t="s">
        <v>541</v>
      </c>
      <c r="L11" s="24" t="s">
        <v>537</v>
      </c>
    </row>
    <row r="12" spans="1:12" ht="18" customHeight="1">
      <c r="A12" s="34">
        <f t="shared" si="0"/>
        <v>11</v>
      </c>
      <c r="B12" s="23">
        <v>23495315</v>
      </c>
      <c r="C12" s="24" t="s">
        <v>338</v>
      </c>
      <c r="D12" s="24" t="s">
        <v>339</v>
      </c>
      <c r="E12" s="24" t="s">
        <v>340</v>
      </c>
      <c r="F12" s="25">
        <v>24710</v>
      </c>
      <c r="G12" s="25">
        <v>34466</v>
      </c>
      <c r="H12" s="25">
        <v>34466</v>
      </c>
      <c r="I12" s="26" t="s">
        <v>316</v>
      </c>
      <c r="J12" s="24" t="s">
        <v>535</v>
      </c>
      <c r="K12" s="24" t="s">
        <v>545</v>
      </c>
      <c r="L12" s="24" t="s">
        <v>537</v>
      </c>
    </row>
    <row r="13" spans="1:12" ht="18" customHeight="1">
      <c r="A13" s="34">
        <f t="shared" si="0"/>
        <v>12</v>
      </c>
      <c r="B13" s="23">
        <v>7315585</v>
      </c>
      <c r="C13" s="24" t="s">
        <v>341</v>
      </c>
      <c r="D13" s="24" t="s">
        <v>342</v>
      </c>
      <c r="E13" s="24" t="s">
        <v>343</v>
      </c>
      <c r="F13" s="25">
        <v>28402</v>
      </c>
      <c r="G13" s="25">
        <v>39847</v>
      </c>
      <c r="H13" s="25">
        <v>39847</v>
      </c>
      <c r="I13" s="26" t="s">
        <v>312</v>
      </c>
      <c r="J13" s="24" t="s">
        <v>546</v>
      </c>
      <c r="K13" s="24" t="s">
        <v>547</v>
      </c>
      <c r="L13" s="24" t="s">
        <v>537</v>
      </c>
    </row>
    <row r="14" spans="1:12" ht="18" customHeight="1">
      <c r="A14" s="34">
        <f t="shared" si="0"/>
        <v>13</v>
      </c>
      <c r="B14" s="23">
        <v>46677214</v>
      </c>
      <c r="C14" s="24" t="s">
        <v>344</v>
      </c>
      <c r="D14" s="24" t="s">
        <v>345</v>
      </c>
      <c r="E14" s="24" t="s">
        <v>346</v>
      </c>
      <c r="F14" s="25">
        <v>27579</v>
      </c>
      <c r="G14" s="25">
        <v>41054</v>
      </c>
      <c r="H14" s="25">
        <v>41054</v>
      </c>
      <c r="I14" s="26" t="s">
        <v>316</v>
      </c>
      <c r="J14" s="24" t="s">
        <v>546</v>
      </c>
      <c r="K14" s="24" t="s">
        <v>548</v>
      </c>
      <c r="L14" s="24" t="s">
        <v>537</v>
      </c>
    </row>
    <row r="15" spans="1:12" ht="18" customHeight="1">
      <c r="A15" s="34">
        <f t="shared" si="0"/>
        <v>14</v>
      </c>
      <c r="B15" s="23">
        <v>23492112</v>
      </c>
      <c r="C15" s="24" t="s">
        <v>347</v>
      </c>
      <c r="D15" s="24" t="s">
        <v>310</v>
      </c>
      <c r="E15" s="24" t="s">
        <v>348</v>
      </c>
      <c r="F15" s="25">
        <v>22821</v>
      </c>
      <c r="G15" s="25">
        <v>33281</v>
      </c>
      <c r="H15" s="25">
        <v>33281</v>
      </c>
      <c r="I15" s="26" t="s">
        <v>316</v>
      </c>
      <c r="J15" s="24" t="s">
        <v>535</v>
      </c>
      <c r="K15" s="24" t="s">
        <v>549</v>
      </c>
      <c r="L15" s="24" t="s">
        <v>537</v>
      </c>
    </row>
    <row r="16" spans="1:12" ht="18" customHeight="1">
      <c r="A16" s="34">
        <f t="shared" si="0"/>
        <v>15</v>
      </c>
      <c r="B16" s="23">
        <v>7304773</v>
      </c>
      <c r="C16" s="24" t="s">
        <v>349</v>
      </c>
      <c r="D16" s="24" t="s">
        <v>350</v>
      </c>
      <c r="E16" s="24" t="s">
        <v>351</v>
      </c>
      <c r="F16" s="25">
        <v>23218</v>
      </c>
      <c r="G16" s="25">
        <v>32330</v>
      </c>
      <c r="H16" s="25">
        <v>32330</v>
      </c>
      <c r="I16" s="26" t="s">
        <v>312</v>
      </c>
      <c r="J16" s="24" t="s">
        <v>535</v>
      </c>
      <c r="K16" s="24" t="s">
        <v>536</v>
      </c>
      <c r="L16" s="24" t="s">
        <v>537</v>
      </c>
    </row>
    <row r="17" spans="1:12" ht="18" customHeight="1">
      <c r="A17" s="34">
        <f t="shared" si="0"/>
        <v>16</v>
      </c>
      <c r="B17" s="23">
        <v>4096709</v>
      </c>
      <c r="C17" s="24" t="s">
        <v>349</v>
      </c>
      <c r="D17" s="24" t="s">
        <v>352</v>
      </c>
      <c r="E17" s="24" t="s">
        <v>353</v>
      </c>
      <c r="F17" s="25">
        <v>19418</v>
      </c>
      <c r="G17" s="25">
        <v>32540</v>
      </c>
      <c r="H17" s="25">
        <v>32540</v>
      </c>
      <c r="I17" s="26" t="s">
        <v>312</v>
      </c>
      <c r="J17" s="24" t="s">
        <v>538</v>
      </c>
      <c r="K17" s="24" t="s">
        <v>550</v>
      </c>
      <c r="L17" s="24" t="s">
        <v>537</v>
      </c>
    </row>
    <row r="18" spans="1:12" ht="18" customHeight="1">
      <c r="A18" s="34">
        <f t="shared" si="0"/>
        <v>17</v>
      </c>
      <c r="B18" s="23">
        <v>7301666</v>
      </c>
      <c r="C18" s="24" t="s">
        <v>355</v>
      </c>
      <c r="D18" s="24" t="s">
        <v>356</v>
      </c>
      <c r="E18" s="24" t="s">
        <v>357</v>
      </c>
      <c r="F18" s="25">
        <v>21892</v>
      </c>
      <c r="G18" s="25">
        <v>32002</v>
      </c>
      <c r="H18" s="25">
        <v>32002</v>
      </c>
      <c r="I18" s="26" t="s">
        <v>312</v>
      </c>
      <c r="J18" s="24" t="s">
        <v>535</v>
      </c>
      <c r="K18" s="24" t="s">
        <v>536</v>
      </c>
      <c r="L18" s="24" t="s">
        <v>537</v>
      </c>
    </row>
    <row r="19" spans="1:12" ht="18" customHeight="1">
      <c r="A19" s="34">
        <f t="shared" si="0"/>
        <v>18</v>
      </c>
      <c r="B19" s="23">
        <v>23494661</v>
      </c>
      <c r="C19" s="24" t="s">
        <v>358</v>
      </c>
      <c r="D19" s="24" t="s">
        <v>359</v>
      </c>
      <c r="E19" s="24" t="s">
        <v>360</v>
      </c>
      <c r="F19" s="25">
        <v>24427</v>
      </c>
      <c r="G19" s="25">
        <v>32357</v>
      </c>
      <c r="H19" s="25">
        <v>32357</v>
      </c>
      <c r="I19" s="26" t="s">
        <v>316</v>
      </c>
      <c r="J19" s="24" t="s">
        <v>535</v>
      </c>
      <c r="K19" s="24" t="s">
        <v>551</v>
      </c>
      <c r="L19" s="24" t="s">
        <v>537</v>
      </c>
    </row>
    <row r="20" spans="1:12" ht="18" customHeight="1">
      <c r="A20" s="34">
        <f t="shared" si="0"/>
        <v>19</v>
      </c>
      <c r="B20" s="23">
        <v>46677401</v>
      </c>
      <c r="C20" s="24" t="s">
        <v>358</v>
      </c>
      <c r="D20" s="24" t="s">
        <v>329</v>
      </c>
      <c r="E20" s="24" t="s">
        <v>361</v>
      </c>
      <c r="F20" s="25">
        <v>27441</v>
      </c>
      <c r="G20" s="25">
        <v>38019</v>
      </c>
      <c r="H20" s="25">
        <v>38019</v>
      </c>
      <c r="I20" s="26" t="s">
        <v>316</v>
      </c>
      <c r="J20" s="24" t="s">
        <v>535</v>
      </c>
      <c r="K20" s="24" t="s">
        <v>552</v>
      </c>
      <c r="L20" s="24" t="s">
        <v>537</v>
      </c>
    </row>
    <row r="21" spans="1:12" ht="18" customHeight="1">
      <c r="A21" s="34">
        <f t="shared" si="0"/>
        <v>20</v>
      </c>
      <c r="B21" s="23">
        <v>23498676</v>
      </c>
      <c r="C21" s="24" t="s">
        <v>358</v>
      </c>
      <c r="D21" s="24" t="s">
        <v>362</v>
      </c>
      <c r="E21" s="24" t="s">
        <v>363</v>
      </c>
      <c r="F21" s="25">
        <v>26587</v>
      </c>
      <c r="G21" s="25">
        <v>33812</v>
      </c>
      <c r="H21" s="25">
        <v>33812</v>
      </c>
      <c r="I21" s="26" t="s">
        <v>316</v>
      </c>
      <c r="J21" s="24" t="s">
        <v>535</v>
      </c>
      <c r="K21" s="24" t="s">
        <v>553</v>
      </c>
      <c r="L21" s="24" t="s">
        <v>537</v>
      </c>
    </row>
    <row r="22" spans="1:12" ht="18" customHeight="1">
      <c r="A22" s="34">
        <f t="shared" si="0"/>
        <v>21</v>
      </c>
      <c r="B22" s="23">
        <v>46676841</v>
      </c>
      <c r="C22" s="24" t="s">
        <v>358</v>
      </c>
      <c r="D22" s="24" t="s">
        <v>364</v>
      </c>
      <c r="E22" s="24" t="s">
        <v>365</v>
      </c>
      <c r="F22" s="25">
        <v>27020</v>
      </c>
      <c r="G22" s="25">
        <v>38000</v>
      </c>
      <c r="H22" s="25">
        <v>38000</v>
      </c>
      <c r="I22" s="26" t="s">
        <v>316</v>
      </c>
      <c r="J22" s="24" t="s">
        <v>544</v>
      </c>
      <c r="K22" s="24" t="s">
        <v>554</v>
      </c>
      <c r="L22" s="24" t="s">
        <v>537</v>
      </c>
    </row>
    <row r="23" spans="1:12" ht="18" customHeight="1">
      <c r="A23" s="34">
        <f t="shared" si="0"/>
        <v>22</v>
      </c>
      <c r="B23" s="23">
        <v>7306285</v>
      </c>
      <c r="C23" s="24" t="s">
        <v>356</v>
      </c>
      <c r="D23" s="24" t="s">
        <v>366</v>
      </c>
      <c r="E23" s="24" t="s">
        <v>367</v>
      </c>
      <c r="F23" s="25">
        <v>23710</v>
      </c>
      <c r="G23" s="25">
        <v>34080</v>
      </c>
      <c r="H23" s="25">
        <v>34170</v>
      </c>
      <c r="I23" s="26" t="s">
        <v>312</v>
      </c>
      <c r="J23" s="24" t="s">
        <v>538</v>
      </c>
      <c r="K23" s="24" t="s">
        <v>541</v>
      </c>
      <c r="L23" s="24" t="s">
        <v>537</v>
      </c>
    </row>
    <row r="24" spans="1:12" ht="18" customHeight="1">
      <c r="A24" s="34">
        <f t="shared" si="0"/>
        <v>23</v>
      </c>
      <c r="B24" s="23">
        <v>7304337</v>
      </c>
      <c r="C24" s="24" t="s">
        <v>339</v>
      </c>
      <c r="D24" s="24" t="s">
        <v>368</v>
      </c>
      <c r="E24" s="24" t="s">
        <v>369</v>
      </c>
      <c r="F24" s="25">
        <v>22160</v>
      </c>
      <c r="G24" s="25">
        <v>32549</v>
      </c>
      <c r="H24" s="25">
        <v>32708</v>
      </c>
      <c r="I24" s="26" t="s">
        <v>312</v>
      </c>
      <c r="J24" s="24" t="s">
        <v>538</v>
      </c>
      <c r="K24" s="24" t="s">
        <v>541</v>
      </c>
      <c r="L24" s="24" t="s">
        <v>537</v>
      </c>
    </row>
    <row r="25" spans="1:12" ht="18" customHeight="1">
      <c r="A25" s="34">
        <f t="shared" si="0"/>
        <v>24</v>
      </c>
      <c r="B25" s="23">
        <v>1010168459</v>
      </c>
      <c r="C25" s="24" t="s">
        <v>345</v>
      </c>
      <c r="D25" s="24" t="s">
        <v>370</v>
      </c>
      <c r="E25" s="24" t="s">
        <v>555</v>
      </c>
      <c r="F25" s="25">
        <v>31720</v>
      </c>
      <c r="G25" s="25">
        <v>41365</v>
      </c>
      <c r="H25" s="25">
        <v>41365</v>
      </c>
      <c r="I25" s="26" t="s">
        <v>316</v>
      </c>
      <c r="J25" s="24" t="s">
        <v>546</v>
      </c>
      <c r="K25" s="24" t="s">
        <v>556</v>
      </c>
      <c r="L25" s="24" t="s">
        <v>537</v>
      </c>
    </row>
    <row r="26" spans="1:12" ht="18" customHeight="1">
      <c r="A26" s="34">
        <f t="shared" si="0"/>
        <v>25</v>
      </c>
      <c r="B26" s="23">
        <v>23488475</v>
      </c>
      <c r="C26" s="24" t="s">
        <v>345</v>
      </c>
      <c r="D26" s="24" t="s">
        <v>370</v>
      </c>
      <c r="E26" s="24" t="s">
        <v>371</v>
      </c>
      <c r="F26" s="25">
        <v>19966</v>
      </c>
      <c r="G26" s="25">
        <v>41081</v>
      </c>
      <c r="H26" s="25">
        <v>41081</v>
      </c>
      <c r="I26" s="26" t="s">
        <v>316</v>
      </c>
      <c r="J26" s="24" t="s">
        <v>544</v>
      </c>
      <c r="K26" s="24" t="s">
        <v>557</v>
      </c>
      <c r="L26" s="24" t="s">
        <v>537</v>
      </c>
    </row>
    <row r="27" spans="1:12" ht="18" customHeight="1">
      <c r="A27" s="34">
        <f t="shared" si="0"/>
        <v>26</v>
      </c>
      <c r="B27" s="23">
        <v>7317525</v>
      </c>
      <c r="C27" s="24" t="s">
        <v>372</v>
      </c>
      <c r="D27" s="24" t="s">
        <v>373</v>
      </c>
      <c r="E27" s="24" t="s">
        <v>374</v>
      </c>
      <c r="F27" s="25">
        <v>29728</v>
      </c>
      <c r="G27" s="25">
        <v>40911</v>
      </c>
      <c r="H27" s="25">
        <v>40911</v>
      </c>
      <c r="I27" s="26" t="s">
        <v>312</v>
      </c>
      <c r="J27" s="24" t="s">
        <v>546</v>
      </c>
      <c r="K27" s="24" t="s">
        <v>550</v>
      </c>
      <c r="L27" s="24" t="s">
        <v>537</v>
      </c>
    </row>
    <row r="28" spans="1:12" ht="18" customHeight="1">
      <c r="A28" s="34">
        <f t="shared" si="0"/>
        <v>27</v>
      </c>
      <c r="B28" s="23">
        <v>23490440</v>
      </c>
      <c r="C28" s="24" t="s">
        <v>372</v>
      </c>
      <c r="D28" s="24" t="s">
        <v>358</v>
      </c>
      <c r="E28" s="24" t="s">
        <v>375</v>
      </c>
      <c r="F28" s="25">
        <v>21510</v>
      </c>
      <c r="G28" s="25">
        <v>35509</v>
      </c>
      <c r="H28" s="25">
        <v>35509</v>
      </c>
      <c r="I28" s="26" t="s">
        <v>316</v>
      </c>
      <c r="J28" s="24" t="s">
        <v>538</v>
      </c>
      <c r="K28" s="24" t="s">
        <v>549</v>
      </c>
      <c r="L28" s="24" t="s">
        <v>537</v>
      </c>
    </row>
    <row r="29" spans="1:12" ht="18" customHeight="1">
      <c r="A29" s="34">
        <f t="shared" si="0"/>
        <v>28</v>
      </c>
      <c r="B29" s="23">
        <v>7305137</v>
      </c>
      <c r="C29" s="24" t="s">
        <v>376</v>
      </c>
      <c r="D29" s="24" t="s">
        <v>331</v>
      </c>
      <c r="E29" s="24" t="s">
        <v>377</v>
      </c>
      <c r="F29" s="25">
        <v>22955</v>
      </c>
      <c r="G29" s="25">
        <v>34943</v>
      </c>
      <c r="H29" s="25">
        <v>34943</v>
      </c>
      <c r="I29" s="26" t="s">
        <v>312</v>
      </c>
      <c r="J29" s="24" t="s">
        <v>535</v>
      </c>
      <c r="K29" s="24" t="s">
        <v>558</v>
      </c>
      <c r="L29" s="24" t="s">
        <v>537</v>
      </c>
    </row>
    <row r="30" spans="1:12" ht="18" customHeight="1">
      <c r="A30" s="34">
        <f t="shared" si="0"/>
        <v>29</v>
      </c>
      <c r="B30" s="23">
        <v>4096974</v>
      </c>
      <c r="C30" s="24" t="s">
        <v>378</v>
      </c>
      <c r="D30" s="24" t="s">
        <v>379</v>
      </c>
      <c r="E30" s="24" t="s">
        <v>369</v>
      </c>
      <c r="F30" s="25">
        <v>19315</v>
      </c>
      <c r="G30" s="25">
        <v>28857</v>
      </c>
      <c r="H30" s="25">
        <v>28857</v>
      </c>
      <c r="I30" s="26" t="s">
        <v>312</v>
      </c>
      <c r="J30" s="24" t="s">
        <v>538</v>
      </c>
      <c r="K30" s="24" t="s">
        <v>541</v>
      </c>
      <c r="L30" s="24" t="s">
        <v>537</v>
      </c>
    </row>
    <row r="31" spans="1:12" ht="18" customHeight="1">
      <c r="A31" s="34">
        <f t="shared" si="0"/>
        <v>30</v>
      </c>
      <c r="B31" s="23">
        <v>23492905</v>
      </c>
      <c r="C31" s="24" t="s">
        <v>378</v>
      </c>
      <c r="D31" s="24" t="s">
        <v>345</v>
      </c>
      <c r="E31" s="24" t="s">
        <v>380</v>
      </c>
      <c r="F31" s="25">
        <v>23087</v>
      </c>
      <c r="G31" s="25">
        <v>33623</v>
      </c>
      <c r="H31" s="25">
        <v>33623</v>
      </c>
      <c r="I31" s="26" t="s">
        <v>316</v>
      </c>
      <c r="J31" s="24" t="s">
        <v>535</v>
      </c>
      <c r="K31" s="24" t="s">
        <v>542</v>
      </c>
      <c r="L31" s="24" t="s">
        <v>537</v>
      </c>
    </row>
    <row r="32" spans="1:12" ht="18" customHeight="1">
      <c r="A32" s="34">
        <f t="shared" si="0"/>
        <v>31</v>
      </c>
      <c r="B32" s="23">
        <v>7305555</v>
      </c>
      <c r="C32" s="24" t="s">
        <v>381</v>
      </c>
      <c r="D32" s="24" t="s">
        <v>328</v>
      </c>
      <c r="E32" s="24" t="s">
        <v>382</v>
      </c>
      <c r="F32" s="25">
        <v>22966</v>
      </c>
      <c r="G32" s="25">
        <v>32511</v>
      </c>
      <c r="H32" s="25">
        <v>32511</v>
      </c>
      <c r="I32" s="26" t="s">
        <v>312</v>
      </c>
      <c r="J32" s="24" t="s">
        <v>538</v>
      </c>
      <c r="K32" s="24" t="s">
        <v>559</v>
      </c>
      <c r="L32" s="24" t="s">
        <v>537</v>
      </c>
    </row>
    <row r="33" spans="1:12" ht="18" customHeight="1">
      <c r="A33" s="34">
        <f t="shared" si="0"/>
        <v>32</v>
      </c>
      <c r="B33" s="23">
        <v>33700810</v>
      </c>
      <c r="C33" s="24" t="s">
        <v>383</v>
      </c>
      <c r="D33" s="24" t="s">
        <v>384</v>
      </c>
      <c r="E33" s="24" t="s">
        <v>385</v>
      </c>
      <c r="F33" s="25">
        <v>29704</v>
      </c>
      <c r="G33" s="25">
        <v>40953</v>
      </c>
      <c r="H33" s="25">
        <v>40953</v>
      </c>
      <c r="I33" s="26" t="s">
        <v>316</v>
      </c>
      <c r="J33" s="24" t="s">
        <v>546</v>
      </c>
      <c r="K33" s="24" t="s">
        <v>559</v>
      </c>
      <c r="L33" s="24" t="s">
        <v>537</v>
      </c>
    </row>
    <row r="34" spans="1:12" ht="18" customHeight="1">
      <c r="A34" s="34">
        <f t="shared" si="0"/>
        <v>33</v>
      </c>
      <c r="B34" s="23">
        <v>74382033</v>
      </c>
      <c r="C34" s="24" t="s">
        <v>386</v>
      </c>
      <c r="D34" s="24" t="s">
        <v>387</v>
      </c>
      <c r="E34" s="24" t="s">
        <v>388</v>
      </c>
      <c r="F34" s="25">
        <v>31337</v>
      </c>
      <c r="G34" s="25">
        <v>41165</v>
      </c>
      <c r="H34" s="25">
        <v>41165</v>
      </c>
      <c r="I34" s="26" t="s">
        <v>312</v>
      </c>
      <c r="J34" s="24" t="s">
        <v>546</v>
      </c>
      <c r="K34" s="24" t="s">
        <v>553</v>
      </c>
      <c r="L34" s="24" t="s">
        <v>537</v>
      </c>
    </row>
    <row r="35" spans="1:12" ht="18" customHeight="1">
      <c r="A35" s="34">
        <f t="shared" si="0"/>
        <v>34</v>
      </c>
      <c r="B35" s="23">
        <v>23491563</v>
      </c>
      <c r="C35" s="24" t="s">
        <v>389</v>
      </c>
      <c r="D35" s="24" t="s">
        <v>390</v>
      </c>
      <c r="E35" s="24" t="s">
        <v>391</v>
      </c>
      <c r="F35" s="25">
        <v>21951</v>
      </c>
      <c r="G35" s="25">
        <v>38009</v>
      </c>
      <c r="H35" s="25">
        <v>38009</v>
      </c>
      <c r="I35" s="26" t="s">
        <v>316</v>
      </c>
      <c r="J35" s="24" t="s">
        <v>544</v>
      </c>
      <c r="K35" s="24" t="s">
        <v>560</v>
      </c>
      <c r="L35" s="24" t="s">
        <v>537</v>
      </c>
    </row>
    <row r="36" spans="1:12" ht="18" customHeight="1">
      <c r="A36" s="34">
        <f t="shared" si="0"/>
        <v>35</v>
      </c>
      <c r="B36" s="23">
        <v>7307455</v>
      </c>
      <c r="C36" s="24" t="s">
        <v>389</v>
      </c>
      <c r="D36" s="24" t="s">
        <v>390</v>
      </c>
      <c r="E36" s="24" t="s">
        <v>392</v>
      </c>
      <c r="F36" s="25">
        <v>24416</v>
      </c>
      <c r="G36" s="25">
        <v>34130</v>
      </c>
      <c r="H36" s="25">
        <v>34130</v>
      </c>
      <c r="I36" s="26" t="s">
        <v>312</v>
      </c>
      <c r="J36" s="24" t="s">
        <v>538</v>
      </c>
      <c r="K36" s="24" t="s">
        <v>541</v>
      </c>
      <c r="L36" s="24" t="s">
        <v>537</v>
      </c>
    </row>
    <row r="37" spans="1:12" ht="18" customHeight="1">
      <c r="A37" s="34">
        <f t="shared" si="0"/>
        <v>36</v>
      </c>
      <c r="B37" s="23">
        <v>23491678</v>
      </c>
      <c r="C37" s="24" t="s">
        <v>389</v>
      </c>
      <c r="D37" s="24" t="s">
        <v>393</v>
      </c>
      <c r="E37" s="24" t="s">
        <v>394</v>
      </c>
      <c r="F37" s="25">
        <v>21529</v>
      </c>
      <c r="G37" s="25">
        <v>33267</v>
      </c>
      <c r="H37" s="25">
        <v>33267</v>
      </c>
      <c r="I37" s="26" t="s">
        <v>316</v>
      </c>
      <c r="J37" s="24" t="s">
        <v>535</v>
      </c>
      <c r="K37" s="24" t="s">
        <v>561</v>
      </c>
      <c r="L37" s="24" t="s">
        <v>537</v>
      </c>
    </row>
    <row r="38" spans="1:12" ht="18" customHeight="1">
      <c r="A38" s="34">
        <f t="shared" si="0"/>
        <v>37</v>
      </c>
      <c r="B38" s="23">
        <v>23496053</v>
      </c>
      <c r="C38" s="24" t="s">
        <v>389</v>
      </c>
      <c r="D38" s="24" t="s">
        <v>395</v>
      </c>
      <c r="E38" s="24" t="s">
        <v>396</v>
      </c>
      <c r="F38" s="25">
        <v>25155</v>
      </c>
      <c r="G38" s="25">
        <v>33063</v>
      </c>
      <c r="H38" s="25">
        <v>33063</v>
      </c>
      <c r="I38" s="26" t="s">
        <v>316</v>
      </c>
      <c r="J38" s="24" t="s">
        <v>535</v>
      </c>
      <c r="K38" s="24" t="s">
        <v>562</v>
      </c>
      <c r="L38" s="24" t="s">
        <v>537</v>
      </c>
    </row>
    <row r="39" spans="1:12" ht="18" customHeight="1">
      <c r="A39" s="34">
        <f t="shared" si="0"/>
        <v>38</v>
      </c>
      <c r="B39" s="23">
        <v>46675915</v>
      </c>
      <c r="C39" s="24" t="s">
        <v>389</v>
      </c>
      <c r="D39" s="24" t="s">
        <v>397</v>
      </c>
      <c r="E39" s="24" t="s">
        <v>398</v>
      </c>
      <c r="F39" s="25">
        <v>26846</v>
      </c>
      <c r="G39" s="25">
        <v>35075</v>
      </c>
      <c r="H39" s="25">
        <v>35075</v>
      </c>
      <c r="I39" s="26" t="s">
        <v>316</v>
      </c>
      <c r="J39" s="24" t="s">
        <v>535</v>
      </c>
      <c r="K39" s="24" t="s">
        <v>557</v>
      </c>
      <c r="L39" s="24" t="s">
        <v>537</v>
      </c>
    </row>
    <row r="40" spans="1:12" ht="18" customHeight="1">
      <c r="A40" s="34">
        <f t="shared" si="0"/>
        <v>39</v>
      </c>
      <c r="B40" s="23">
        <v>1049603875</v>
      </c>
      <c r="C40" s="24" t="s">
        <v>399</v>
      </c>
      <c r="D40" s="24" t="s">
        <v>339</v>
      </c>
      <c r="E40" s="24" t="s">
        <v>400</v>
      </c>
      <c r="F40" s="25">
        <v>31625</v>
      </c>
      <c r="G40" s="25">
        <v>40911</v>
      </c>
      <c r="H40" s="25">
        <v>40911</v>
      </c>
      <c r="I40" s="26" t="s">
        <v>316</v>
      </c>
      <c r="J40" s="24" t="s">
        <v>546</v>
      </c>
      <c r="K40" s="24" t="s">
        <v>563</v>
      </c>
      <c r="L40" s="24" t="s">
        <v>537</v>
      </c>
    </row>
    <row r="41" spans="1:12" ht="18" customHeight="1">
      <c r="A41" s="34">
        <f t="shared" si="0"/>
        <v>40</v>
      </c>
      <c r="B41" s="23">
        <v>7312420</v>
      </c>
      <c r="C41" s="24" t="s">
        <v>401</v>
      </c>
      <c r="D41" s="24" t="s">
        <v>402</v>
      </c>
      <c r="E41" s="24" t="s">
        <v>403</v>
      </c>
      <c r="F41" s="25">
        <v>27087</v>
      </c>
      <c r="G41" s="25">
        <v>40380</v>
      </c>
      <c r="H41" s="25">
        <v>40380</v>
      </c>
      <c r="I41" s="26" t="s">
        <v>312</v>
      </c>
      <c r="J41" s="24" t="s">
        <v>564</v>
      </c>
      <c r="K41" s="24" t="s">
        <v>565</v>
      </c>
      <c r="L41" s="24" t="s">
        <v>537</v>
      </c>
    </row>
    <row r="42" spans="1:12" ht="18" customHeight="1">
      <c r="A42" s="34">
        <f t="shared" si="0"/>
        <v>41</v>
      </c>
      <c r="B42" s="23">
        <v>46680387</v>
      </c>
      <c r="C42" s="24" t="s">
        <v>334</v>
      </c>
      <c r="D42" s="24" t="s">
        <v>383</v>
      </c>
      <c r="E42" s="24" t="s">
        <v>404</v>
      </c>
      <c r="F42" s="25">
        <v>29062</v>
      </c>
      <c r="G42" s="25">
        <v>40933</v>
      </c>
      <c r="H42" s="25">
        <v>40933</v>
      </c>
      <c r="I42" s="26" t="s">
        <v>316</v>
      </c>
      <c r="J42" s="24" t="s">
        <v>544</v>
      </c>
      <c r="K42" s="24" t="s">
        <v>563</v>
      </c>
      <c r="L42" s="24" t="s">
        <v>537</v>
      </c>
    </row>
    <row r="43" spans="1:12" ht="18" customHeight="1">
      <c r="A43" s="34">
        <f t="shared" si="0"/>
        <v>42</v>
      </c>
      <c r="B43" s="23">
        <v>23491963</v>
      </c>
      <c r="C43" s="24" t="s">
        <v>334</v>
      </c>
      <c r="D43" s="24" t="s">
        <v>405</v>
      </c>
      <c r="E43" s="24" t="s">
        <v>406</v>
      </c>
      <c r="F43" s="25">
        <v>22773</v>
      </c>
      <c r="G43" s="25">
        <v>33240</v>
      </c>
      <c r="H43" s="25">
        <v>33240</v>
      </c>
      <c r="I43" s="26" t="s">
        <v>316</v>
      </c>
      <c r="J43" s="24" t="s">
        <v>535</v>
      </c>
      <c r="K43" s="24" t="s">
        <v>542</v>
      </c>
      <c r="L43" s="24" t="s">
        <v>537</v>
      </c>
    </row>
    <row r="44" spans="1:12" ht="18" customHeight="1">
      <c r="A44" s="34">
        <f t="shared" si="0"/>
        <v>43</v>
      </c>
      <c r="B44" s="23">
        <v>7303039</v>
      </c>
      <c r="C44" s="24" t="s">
        <v>334</v>
      </c>
      <c r="D44" s="24" t="s">
        <v>407</v>
      </c>
      <c r="E44" s="24" t="s">
        <v>408</v>
      </c>
      <c r="F44" s="25">
        <v>21794</v>
      </c>
      <c r="G44" s="25">
        <v>32029</v>
      </c>
      <c r="H44" s="25">
        <v>41021</v>
      </c>
      <c r="I44" s="26" t="s">
        <v>312</v>
      </c>
      <c r="J44" s="24" t="s">
        <v>535</v>
      </c>
      <c r="K44" s="24" t="s">
        <v>536</v>
      </c>
      <c r="L44" s="24" t="s">
        <v>537</v>
      </c>
    </row>
    <row r="45" spans="1:12" ht="18" customHeight="1">
      <c r="A45" s="34">
        <f t="shared" si="0"/>
        <v>44</v>
      </c>
      <c r="B45" s="23">
        <v>7306291</v>
      </c>
      <c r="C45" s="24" t="s">
        <v>334</v>
      </c>
      <c r="D45" s="24" t="s">
        <v>314</v>
      </c>
      <c r="E45" s="24" t="s">
        <v>409</v>
      </c>
      <c r="F45" s="25">
        <v>23854</v>
      </c>
      <c r="G45" s="25">
        <v>41134</v>
      </c>
      <c r="H45" s="25">
        <v>41134</v>
      </c>
      <c r="I45" s="26" t="s">
        <v>312</v>
      </c>
      <c r="J45" s="24" t="s">
        <v>546</v>
      </c>
      <c r="K45" s="24" t="s">
        <v>545</v>
      </c>
      <c r="L45" s="24" t="s">
        <v>537</v>
      </c>
    </row>
    <row r="46" spans="1:12" ht="18" customHeight="1">
      <c r="A46" s="34">
        <f t="shared" si="0"/>
        <v>45</v>
      </c>
      <c r="B46" s="23">
        <v>33701976</v>
      </c>
      <c r="C46" s="24" t="s">
        <v>334</v>
      </c>
      <c r="D46" s="24" t="s">
        <v>410</v>
      </c>
      <c r="E46" s="24" t="s">
        <v>411</v>
      </c>
      <c r="F46" s="25">
        <v>30204</v>
      </c>
      <c r="G46" s="25">
        <v>40911</v>
      </c>
      <c r="H46" s="25">
        <v>40911</v>
      </c>
      <c r="I46" s="26" t="s">
        <v>316</v>
      </c>
      <c r="J46" s="24" t="s">
        <v>546</v>
      </c>
      <c r="K46" s="24" t="s">
        <v>542</v>
      </c>
      <c r="L46" s="24" t="s">
        <v>537</v>
      </c>
    </row>
    <row r="47" spans="1:12" ht="18" customHeight="1">
      <c r="A47" s="34">
        <f t="shared" si="0"/>
        <v>46</v>
      </c>
      <c r="B47" s="23">
        <v>4059036</v>
      </c>
      <c r="C47" s="24" t="s">
        <v>412</v>
      </c>
      <c r="D47" s="24" t="s">
        <v>413</v>
      </c>
      <c r="E47" s="24" t="s">
        <v>414</v>
      </c>
      <c r="F47" s="25">
        <v>21745</v>
      </c>
      <c r="G47" s="25">
        <v>33619</v>
      </c>
      <c r="H47" s="25">
        <v>33619</v>
      </c>
      <c r="I47" s="26" t="s">
        <v>312</v>
      </c>
      <c r="J47" s="24" t="s">
        <v>535</v>
      </c>
      <c r="K47" s="24" t="s">
        <v>566</v>
      </c>
      <c r="L47" s="24" t="s">
        <v>537</v>
      </c>
    </row>
    <row r="48" spans="1:12" ht="18" customHeight="1">
      <c r="A48" s="34">
        <f t="shared" si="0"/>
        <v>47</v>
      </c>
      <c r="B48" s="23">
        <v>23498344</v>
      </c>
      <c r="C48" s="24" t="s">
        <v>412</v>
      </c>
      <c r="D48" s="24" t="s">
        <v>415</v>
      </c>
      <c r="E48" s="24" t="s">
        <v>416</v>
      </c>
      <c r="F48" s="25">
        <v>26398</v>
      </c>
      <c r="G48" s="25">
        <v>33270</v>
      </c>
      <c r="H48" s="25">
        <v>41088</v>
      </c>
      <c r="I48" s="26" t="s">
        <v>316</v>
      </c>
      <c r="J48" s="24" t="s">
        <v>535</v>
      </c>
      <c r="K48" s="24" t="s">
        <v>556</v>
      </c>
      <c r="L48" s="24" t="s">
        <v>537</v>
      </c>
    </row>
    <row r="49" spans="1:12" ht="18" customHeight="1">
      <c r="A49" s="34">
        <f t="shared" si="0"/>
        <v>48</v>
      </c>
      <c r="B49" s="23">
        <v>7303622</v>
      </c>
      <c r="C49" s="24" t="s">
        <v>412</v>
      </c>
      <c r="D49" s="24" t="s">
        <v>417</v>
      </c>
      <c r="E49" s="24" t="s">
        <v>418</v>
      </c>
      <c r="F49" s="25">
        <v>22183</v>
      </c>
      <c r="G49" s="25">
        <v>29646</v>
      </c>
      <c r="H49" s="25">
        <v>29646</v>
      </c>
      <c r="I49" s="26" t="s">
        <v>312</v>
      </c>
      <c r="J49" s="24" t="s">
        <v>535</v>
      </c>
      <c r="K49" s="24" t="s">
        <v>536</v>
      </c>
      <c r="L49" s="24" t="s">
        <v>537</v>
      </c>
    </row>
    <row r="50" spans="1:12" ht="18" customHeight="1">
      <c r="A50" s="34">
        <f t="shared" si="0"/>
        <v>49</v>
      </c>
      <c r="B50" s="23">
        <v>4094976</v>
      </c>
      <c r="C50" s="24" t="s">
        <v>419</v>
      </c>
      <c r="D50" s="24" t="s">
        <v>420</v>
      </c>
      <c r="E50" s="24" t="s">
        <v>421</v>
      </c>
      <c r="F50" s="25">
        <v>17558</v>
      </c>
      <c r="G50" s="25">
        <v>32325</v>
      </c>
      <c r="H50" s="25">
        <v>32325</v>
      </c>
      <c r="I50" s="26" t="s">
        <v>312</v>
      </c>
      <c r="J50" s="24" t="s">
        <v>535</v>
      </c>
      <c r="K50" s="24" t="s">
        <v>536</v>
      </c>
      <c r="L50" s="24" t="s">
        <v>537</v>
      </c>
    </row>
    <row r="51" spans="1:12" ht="18" customHeight="1">
      <c r="A51" s="34">
        <f t="shared" si="0"/>
        <v>50</v>
      </c>
      <c r="B51" s="23">
        <v>7307334</v>
      </c>
      <c r="C51" s="24" t="s">
        <v>422</v>
      </c>
      <c r="D51" s="24" t="s">
        <v>389</v>
      </c>
      <c r="E51" s="24" t="s">
        <v>423</v>
      </c>
      <c r="F51" s="25">
        <v>24377</v>
      </c>
      <c r="G51" s="25">
        <v>32728</v>
      </c>
      <c r="H51" s="25">
        <v>32728</v>
      </c>
      <c r="I51" s="26" t="s">
        <v>312</v>
      </c>
      <c r="J51" s="24" t="s">
        <v>538</v>
      </c>
      <c r="K51" s="24" t="s">
        <v>541</v>
      </c>
      <c r="L51" s="24" t="s">
        <v>537</v>
      </c>
    </row>
    <row r="52" spans="1:12" ht="18" customHeight="1">
      <c r="A52" s="34">
        <f t="shared" si="0"/>
        <v>51</v>
      </c>
      <c r="B52" s="23">
        <v>23497071</v>
      </c>
      <c r="C52" s="24" t="s">
        <v>424</v>
      </c>
      <c r="D52" s="24" t="s">
        <v>425</v>
      </c>
      <c r="E52" s="24" t="s">
        <v>426</v>
      </c>
      <c r="F52" s="25">
        <v>25703</v>
      </c>
      <c r="G52" s="25">
        <v>40932</v>
      </c>
      <c r="H52" s="25">
        <v>40932</v>
      </c>
      <c r="I52" s="26" t="s">
        <v>316</v>
      </c>
      <c r="J52" s="24" t="s">
        <v>544</v>
      </c>
      <c r="K52" s="24" t="s">
        <v>567</v>
      </c>
      <c r="L52" s="24" t="s">
        <v>537</v>
      </c>
    </row>
    <row r="53" spans="1:12" ht="18" customHeight="1">
      <c r="A53" s="34">
        <f t="shared" si="0"/>
        <v>52</v>
      </c>
      <c r="B53" s="23">
        <v>4228400</v>
      </c>
      <c r="C53" s="24" t="s">
        <v>424</v>
      </c>
      <c r="D53" s="24" t="s">
        <v>425</v>
      </c>
      <c r="E53" s="24" t="s">
        <v>427</v>
      </c>
      <c r="F53" s="25">
        <v>21748</v>
      </c>
      <c r="G53" s="25">
        <v>32188</v>
      </c>
      <c r="H53" s="25">
        <v>32188</v>
      </c>
      <c r="I53" s="26" t="s">
        <v>312</v>
      </c>
      <c r="J53" s="24" t="s">
        <v>538</v>
      </c>
      <c r="K53" s="24" t="s">
        <v>536</v>
      </c>
      <c r="L53" s="24" t="s">
        <v>537</v>
      </c>
    </row>
    <row r="54" spans="1:12" ht="18" customHeight="1">
      <c r="A54" s="34">
        <f t="shared" si="0"/>
        <v>53</v>
      </c>
      <c r="B54" s="23">
        <v>23494215</v>
      </c>
      <c r="C54" s="24" t="s">
        <v>428</v>
      </c>
      <c r="D54" s="24" t="s">
        <v>429</v>
      </c>
      <c r="E54" s="24" t="s">
        <v>430</v>
      </c>
      <c r="F54" s="25">
        <v>24155</v>
      </c>
      <c r="G54" s="25">
        <v>31443</v>
      </c>
      <c r="H54" s="25">
        <v>31443</v>
      </c>
      <c r="I54" s="26" t="s">
        <v>316</v>
      </c>
      <c r="J54" s="24" t="s">
        <v>535</v>
      </c>
      <c r="K54" s="24" t="s">
        <v>568</v>
      </c>
      <c r="L54" s="24" t="s">
        <v>537</v>
      </c>
    </row>
    <row r="55" spans="1:12" ht="18" customHeight="1">
      <c r="A55" s="34">
        <f t="shared" si="0"/>
        <v>54</v>
      </c>
      <c r="B55" s="23">
        <v>40009858</v>
      </c>
      <c r="C55" s="24" t="s">
        <v>428</v>
      </c>
      <c r="D55" s="24" t="s">
        <v>362</v>
      </c>
      <c r="E55" s="24" t="s">
        <v>431</v>
      </c>
      <c r="F55" s="25">
        <v>20589</v>
      </c>
      <c r="G55" s="25">
        <v>35075</v>
      </c>
      <c r="H55" s="25">
        <v>41065</v>
      </c>
      <c r="I55" s="26" t="s">
        <v>316</v>
      </c>
      <c r="J55" s="24" t="s">
        <v>535</v>
      </c>
      <c r="K55" s="24" t="s">
        <v>541</v>
      </c>
      <c r="L55" s="24" t="s">
        <v>537</v>
      </c>
    </row>
    <row r="56" spans="1:12" ht="18" customHeight="1">
      <c r="A56" s="34">
        <f t="shared" si="0"/>
        <v>55</v>
      </c>
      <c r="B56" s="23">
        <v>40512126</v>
      </c>
      <c r="C56" s="24" t="s">
        <v>432</v>
      </c>
      <c r="D56" s="24" t="s">
        <v>362</v>
      </c>
      <c r="E56" s="24" t="s">
        <v>433</v>
      </c>
      <c r="F56" s="25">
        <v>22918</v>
      </c>
      <c r="G56" s="25">
        <v>33619</v>
      </c>
      <c r="H56" s="25">
        <v>41066</v>
      </c>
      <c r="I56" s="26" t="s">
        <v>316</v>
      </c>
      <c r="J56" s="24" t="s">
        <v>535</v>
      </c>
      <c r="K56" s="24" t="s">
        <v>565</v>
      </c>
      <c r="L56" s="24" t="s">
        <v>537</v>
      </c>
    </row>
    <row r="57" spans="1:12" ht="18" customHeight="1">
      <c r="A57" s="34">
        <f t="shared" si="0"/>
        <v>56</v>
      </c>
      <c r="B57" s="23">
        <v>7303959</v>
      </c>
      <c r="C57" s="24" t="s">
        <v>359</v>
      </c>
      <c r="D57" s="24" t="s">
        <v>420</v>
      </c>
      <c r="E57" s="24" t="s">
        <v>434</v>
      </c>
      <c r="F57" s="25">
        <v>22093</v>
      </c>
      <c r="G57" s="25">
        <v>31980</v>
      </c>
      <c r="H57" s="25">
        <v>31980</v>
      </c>
      <c r="I57" s="26" t="s">
        <v>312</v>
      </c>
      <c r="J57" s="24" t="s">
        <v>538</v>
      </c>
      <c r="K57" s="24" t="s">
        <v>541</v>
      </c>
      <c r="L57" s="24" t="s">
        <v>537</v>
      </c>
    </row>
    <row r="58" spans="1:12" ht="18" customHeight="1">
      <c r="A58" s="34">
        <f t="shared" si="0"/>
        <v>57</v>
      </c>
      <c r="B58" s="23">
        <v>7300968</v>
      </c>
      <c r="C58" s="24" t="s">
        <v>435</v>
      </c>
      <c r="D58" s="24" t="s">
        <v>352</v>
      </c>
      <c r="E58" s="24" t="s">
        <v>436</v>
      </c>
      <c r="F58" s="25">
        <v>19989</v>
      </c>
      <c r="G58" s="25">
        <v>29190</v>
      </c>
      <c r="H58" s="25">
        <v>29190</v>
      </c>
      <c r="I58" s="26" t="s">
        <v>312</v>
      </c>
      <c r="J58" s="24" t="s">
        <v>538</v>
      </c>
      <c r="K58" s="24" t="s">
        <v>550</v>
      </c>
      <c r="L58" s="24" t="s">
        <v>537</v>
      </c>
    </row>
    <row r="59" spans="1:12" ht="18" customHeight="1">
      <c r="A59" s="34">
        <f t="shared" si="0"/>
        <v>58</v>
      </c>
      <c r="B59" s="23">
        <v>7300877</v>
      </c>
      <c r="C59" s="24" t="s">
        <v>435</v>
      </c>
      <c r="D59" s="24" t="s">
        <v>384</v>
      </c>
      <c r="E59" s="24" t="s">
        <v>437</v>
      </c>
      <c r="F59" s="25">
        <v>20489</v>
      </c>
      <c r="G59" s="25">
        <v>28906</v>
      </c>
      <c r="H59" s="25">
        <v>28906</v>
      </c>
      <c r="I59" s="26" t="s">
        <v>312</v>
      </c>
      <c r="J59" s="24" t="s">
        <v>535</v>
      </c>
      <c r="K59" s="24" t="s">
        <v>536</v>
      </c>
      <c r="L59" s="24" t="s">
        <v>537</v>
      </c>
    </row>
    <row r="60" spans="1:12" ht="18" customHeight="1">
      <c r="A60" s="34">
        <f t="shared" si="0"/>
        <v>59</v>
      </c>
      <c r="B60" s="23">
        <v>41707196</v>
      </c>
      <c r="C60" s="24" t="s">
        <v>438</v>
      </c>
      <c r="D60" s="24" t="s">
        <v>415</v>
      </c>
      <c r="E60" s="24" t="s">
        <v>439</v>
      </c>
      <c r="F60" s="25">
        <v>20756</v>
      </c>
      <c r="G60" s="25">
        <v>33827</v>
      </c>
      <c r="H60" s="25">
        <v>33827</v>
      </c>
      <c r="I60" s="26" t="s">
        <v>316</v>
      </c>
      <c r="J60" s="24" t="s">
        <v>535</v>
      </c>
      <c r="K60" s="24" t="s">
        <v>556</v>
      </c>
      <c r="L60" s="24" t="s">
        <v>537</v>
      </c>
    </row>
    <row r="61" spans="1:12" ht="18" customHeight="1">
      <c r="A61" s="34">
        <f t="shared" si="0"/>
        <v>60</v>
      </c>
      <c r="B61" s="23">
        <v>7311740</v>
      </c>
      <c r="C61" s="24" t="s">
        <v>440</v>
      </c>
      <c r="D61" s="24" t="s">
        <v>441</v>
      </c>
      <c r="E61" s="24" t="s">
        <v>442</v>
      </c>
      <c r="F61" s="25">
        <v>25509</v>
      </c>
      <c r="G61" s="25">
        <v>34025</v>
      </c>
      <c r="H61" s="25">
        <v>34025</v>
      </c>
      <c r="I61" s="26" t="s">
        <v>312</v>
      </c>
      <c r="J61" s="24" t="s">
        <v>538</v>
      </c>
      <c r="K61" s="24" t="s">
        <v>542</v>
      </c>
      <c r="L61" s="24" t="s">
        <v>537</v>
      </c>
    </row>
    <row r="62" spans="1:12" ht="18" customHeight="1">
      <c r="A62" s="34">
        <f t="shared" si="0"/>
        <v>61</v>
      </c>
      <c r="B62" s="23">
        <v>23495210</v>
      </c>
      <c r="C62" s="24" t="s">
        <v>415</v>
      </c>
      <c r="D62" s="24" t="s">
        <v>415</v>
      </c>
      <c r="E62" s="24" t="s">
        <v>443</v>
      </c>
      <c r="F62" s="25">
        <v>24695</v>
      </c>
      <c r="G62" s="25">
        <v>32958</v>
      </c>
      <c r="H62" s="25">
        <v>32958</v>
      </c>
      <c r="I62" s="26" t="s">
        <v>316</v>
      </c>
      <c r="J62" s="24" t="s">
        <v>535</v>
      </c>
      <c r="K62" s="24" t="s">
        <v>545</v>
      </c>
      <c r="L62" s="24" t="s">
        <v>537</v>
      </c>
    </row>
    <row r="63" spans="1:12" ht="18" customHeight="1">
      <c r="A63" s="34">
        <f t="shared" si="0"/>
        <v>62</v>
      </c>
      <c r="B63" s="23">
        <v>52424232</v>
      </c>
      <c r="C63" s="24" t="s">
        <v>444</v>
      </c>
      <c r="D63" s="24" t="s">
        <v>445</v>
      </c>
      <c r="E63" s="24" t="s">
        <v>446</v>
      </c>
      <c r="F63" s="25">
        <v>28332</v>
      </c>
      <c r="G63" s="25">
        <v>40927</v>
      </c>
      <c r="H63" s="25">
        <v>40927</v>
      </c>
      <c r="I63" s="26" t="s">
        <v>316</v>
      </c>
      <c r="J63" s="24" t="s">
        <v>546</v>
      </c>
      <c r="K63" s="24" t="s">
        <v>541</v>
      </c>
      <c r="L63" s="24" t="s">
        <v>537</v>
      </c>
    </row>
    <row r="64" spans="1:12" ht="18" customHeight="1">
      <c r="A64" s="34">
        <f t="shared" si="0"/>
        <v>63</v>
      </c>
      <c r="B64" s="23">
        <v>7305167</v>
      </c>
      <c r="C64" s="24" t="s">
        <v>447</v>
      </c>
      <c r="D64" s="24" t="s">
        <v>358</v>
      </c>
      <c r="E64" s="24" t="s">
        <v>448</v>
      </c>
      <c r="F64" s="25">
        <v>23121</v>
      </c>
      <c r="G64" s="25">
        <v>41000</v>
      </c>
      <c r="H64" s="25">
        <v>41000</v>
      </c>
      <c r="I64" s="26" t="s">
        <v>312</v>
      </c>
      <c r="J64" s="24" t="s">
        <v>546</v>
      </c>
      <c r="K64" s="24" t="s">
        <v>557</v>
      </c>
      <c r="L64" s="24" t="s">
        <v>537</v>
      </c>
    </row>
    <row r="65" spans="1:12" ht="18" customHeight="1">
      <c r="A65" s="34">
        <f t="shared" si="0"/>
        <v>64</v>
      </c>
      <c r="B65" s="23">
        <v>39738022</v>
      </c>
      <c r="C65" s="24" t="s">
        <v>447</v>
      </c>
      <c r="D65" s="24" t="s">
        <v>389</v>
      </c>
      <c r="E65" s="24" t="s">
        <v>449</v>
      </c>
      <c r="F65" s="25">
        <v>23831</v>
      </c>
      <c r="G65" s="25">
        <v>40442</v>
      </c>
      <c r="H65" s="25">
        <v>40442</v>
      </c>
      <c r="I65" s="26" t="s">
        <v>316</v>
      </c>
      <c r="J65" s="24" t="s">
        <v>535</v>
      </c>
      <c r="K65" s="24" t="s">
        <v>569</v>
      </c>
      <c r="L65" s="24" t="s">
        <v>537</v>
      </c>
    </row>
    <row r="66" spans="1:12" ht="18" customHeight="1">
      <c r="A66" s="34">
        <f t="shared" si="0"/>
        <v>65</v>
      </c>
      <c r="B66" s="23">
        <v>4228229</v>
      </c>
      <c r="C66" s="24" t="s">
        <v>450</v>
      </c>
      <c r="D66" s="24" t="s">
        <v>310</v>
      </c>
      <c r="E66" s="24" t="s">
        <v>451</v>
      </c>
      <c r="F66" s="25">
        <v>22162</v>
      </c>
      <c r="G66" s="25">
        <v>33060</v>
      </c>
      <c r="H66" s="25">
        <v>33060</v>
      </c>
      <c r="I66" s="26" t="s">
        <v>312</v>
      </c>
      <c r="J66" s="24" t="s">
        <v>538</v>
      </c>
      <c r="K66" s="24" t="s">
        <v>541</v>
      </c>
      <c r="L66" s="24" t="s">
        <v>537</v>
      </c>
    </row>
    <row r="67" spans="1:12" ht="18" customHeight="1">
      <c r="A67" s="34">
        <f t="shared" si="0"/>
        <v>66</v>
      </c>
      <c r="B67" s="23">
        <v>20931281</v>
      </c>
      <c r="C67" s="24" t="s">
        <v>452</v>
      </c>
      <c r="D67" s="24" t="s">
        <v>453</v>
      </c>
      <c r="E67" s="24" t="s">
        <v>454</v>
      </c>
      <c r="F67" s="25">
        <v>21888</v>
      </c>
      <c r="G67" s="25">
        <v>31852</v>
      </c>
      <c r="H67" s="25">
        <v>31852</v>
      </c>
      <c r="I67" s="26" t="s">
        <v>316</v>
      </c>
      <c r="J67" s="24" t="s">
        <v>535</v>
      </c>
      <c r="K67" s="24" t="s">
        <v>542</v>
      </c>
      <c r="L67" s="24" t="s">
        <v>537</v>
      </c>
    </row>
    <row r="68" spans="1:12" ht="18" customHeight="1">
      <c r="A68" s="34">
        <f t="shared" ref="A68:A115" si="1">+A67+1</f>
        <v>67</v>
      </c>
      <c r="B68" s="23">
        <v>79345163</v>
      </c>
      <c r="C68" s="24" t="s">
        <v>455</v>
      </c>
      <c r="D68" s="24" t="s">
        <v>456</v>
      </c>
      <c r="E68" s="24" t="s">
        <v>457</v>
      </c>
      <c r="F68" s="25">
        <v>23521</v>
      </c>
      <c r="G68" s="25">
        <v>35947</v>
      </c>
      <c r="H68" s="25">
        <v>35947</v>
      </c>
      <c r="I68" s="26" t="s">
        <v>312</v>
      </c>
      <c r="J68" s="24" t="s">
        <v>538</v>
      </c>
      <c r="K68" s="24" t="s">
        <v>563</v>
      </c>
      <c r="L68" s="24" t="s">
        <v>537</v>
      </c>
    </row>
    <row r="69" spans="1:12" ht="18" customHeight="1">
      <c r="A69" s="34">
        <f t="shared" si="1"/>
        <v>68</v>
      </c>
      <c r="B69" s="23">
        <v>23491439</v>
      </c>
      <c r="C69" s="24" t="s">
        <v>455</v>
      </c>
      <c r="D69" s="24" t="s">
        <v>458</v>
      </c>
      <c r="E69" s="24" t="s">
        <v>459</v>
      </c>
      <c r="F69" s="25">
        <v>21370</v>
      </c>
      <c r="G69" s="25">
        <v>32296</v>
      </c>
      <c r="H69" s="25">
        <v>32296</v>
      </c>
      <c r="I69" s="26" t="s">
        <v>316</v>
      </c>
      <c r="J69" s="24" t="s">
        <v>535</v>
      </c>
      <c r="K69" s="24" t="s">
        <v>570</v>
      </c>
      <c r="L69" s="24" t="s">
        <v>537</v>
      </c>
    </row>
    <row r="70" spans="1:12" ht="18" customHeight="1">
      <c r="A70" s="34">
        <f t="shared" si="1"/>
        <v>69</v>
      </c>
      <c r="B70" s="23">
        <v>23493463</v>
      </c>
      <c r="C70" s="24" t="s">
        <v>460</v>
      </c>
      <c r="D70" s="24" t="s">
        <v>455</v>
      </c>
      <c r="E70" s="24" t="s">
        <v>461</v>
      </c>
      <c r="F70" s="25">
        <v>23137</v>
      </c>
      <c r="G70" s="25">
        <v>38353</v>
      </c>
      <c r="H70" s="25">
        <v>38353</v>
      </c>
      <c r="I70" s="26" t="s">
        <v>316</v>
      </c>
      <c r="J70" s="24" t="s">
        <v>535</v>
      </c>
      <c r="K70" s="24" t="s">
        <v>571</v>
      </c>
      <c r="L70" s="24" t="s">
        <v>537</v>
      </c>
    </row>
    <row r="71" spans="1:12" ht="18" customHeight="1">
      <c r="A71" s="34">
        <f t="shared" si="1"/>
        <v>70</v>
      </c>
      <c r="B71" s="23">
        <v>4095761</v>
      </c>
      <c r="C71" s="24" t="s">
        <v>462</v>
      </c>
      <c r="D71" s="24" t="s">
        <v>328</v>
      </c>
      <c r="E71" s="24" t="s">
        <v>463</v>
      </c>
      <c r="F71" s="25">
        <v>18880</v>
      </c>
      <c r="G71" s="25">
        <v>32608</v>
      </c>
      <c r="H71" s="25">
        <v>32608</v>
      </c>
      <c r="I71" s="26" t="s">
        <v>312</v>
      </c>
      <c r="J71" s="24" t="s">
        <v>538</v>
      </c>
      <c r="K71" s="24" t="s">
        <v>541</v>
      </c>
      <c r="L71" s="24" t="s">
        <v>537</v>
      </c>
    </row>
    <row r="72" spans="1:12" ht="18" customHeight="1">
      <c r="A72" s="34">
        <f t="shared" si="1"/>
        <v>71</v>
      </c>
      <c r="B72" s="23">
        <v>23490548</v>
      </c>
      <c r="C72" s="24" t="s">
        <v>462</v>
      </c>
      <c r="D72" s="24" t="s">
        <v>464</v>
      </c>
      <c r="E72" s="24" t="s">
        <v>465</v>
      </c>
      <c r="F72" s="25">
        <v>19629</v>
      </c>
      <c r="G72" s="25">
        <v>33240</v>
      </c>
      <c r="H72" s="25">
        <v>33240</v>
      </c>
      <c r="I72" s="26" t="s">
        <v>316</v>
      </c>
      <c r="J72" s="24" t="s">
        <v>535</v>
      </c>
      <c r="K72" s="24" t="s">
        <v>563</v>
      </c>
      <c r="L72" s="24" t="s">
        <v>537</v>
      </c>
    </row>
    <row r="73" spans="1:12" ht="18" customHeight="1">
      <c r="A73" s="34">
        <f t="shared" si="1"/>
        <v>72</v>
      </c>
      <c r="B73" s="23">
        <v>4063554</v>
      </c>
      <c r="C73" s="24" t="s">
        <v>466</v>
      </c>
      <c r="D73" s="24" t="s">
        <v>425</v>
      </c>
      <c r="E73" s="24" t="s">
        <v>467</v>
      </c>
      <c r="F73" s="25">
        <v>20006</v>
      </c>
      <c r="G73" s="25">
        <v>32584</v>
      </c>
      <c r="H73" s="25">
        <v>32644</v>
      </c>
      <c r="I73" s="26" t="s">
        <v>312</v>
      </c>
      <c r="J73" s="24" t="s">
        <v>538</v>
      </c>
      <c r="K73" s="24" t="s">
        <v>541</v>
      </c>
      <c r="L73" s="24" t="s">
        <v>537</v>
      </c>
    </row>
    <row r="74" spans="1:12" ht="18" customHeight="1">
      <c r="A74" s="34">
        <f t="shared" si="1"/>
        <v>73</v>
      </c>
      <c r="B74" s="23">
        <v>23490532</v>
      </c>
      <c r="C74" s="24" t="s">
        <v>466</v>
      </c>
      <c r="D74" s="24" t="s">
        <v>468</v>
      </c>
      <c r="E74" s="24" t="s">
        <v>469</v>
      </c>
      <c r="F74" s="25">
        <v>21188</v>
      </c>
      <c r="G74" s="25">
        <v>33827</v>
      </c>
      <c r="H74" s="25">
        <v>33827</v>
      </c>
      <c r="I74" s="26" t="s">
        <v>316</v>
      </c>
      <c r="J74" s="24" t="s">
        <v>535</v>
      </c>
      <c r="K74" s="24" t="s">
        <v>572</v>
      </c>
      <c r="L74" s="24" t="s">
        <v>537</v>
      </c>
    </row>
    <row r="75" spans="1:12" ht="18" customHeight="1">
      <c r="A75" s="34">
        <f t="shared" si="1"/>
        <v>74</v>
      </c>
      <c r="B75" s="23">
        <v>23491653</v>
      </c>
      <c r="C75" s="24" t="s">
        <v>466</v>
      </c>
      <c r="D75" s="24" t="s">
        <v>397</v>
      </c>
      <c r="E75" s="24" t="s">
        <v>470</v>
      </c>
      <c r="F75" s="25">
        <v>22620</v>
      </c>
      <c r="G75" s="25">
        <v>34466</v>
      </c>
      <c r="H75" s="25">
        <v>34466</v>
      </c>
      <c r="I75" s="26" t="s">
        <v>316</v>
      </c>
      <c r="J75" s="24" t="s">
        <v>535</v>
      </c>
      <c r="K75" s="24" t="s">
        <v>550</v>
      </c>
      <c r="L75" s="24" t="s">
        <v>537</v>
      </c>
    </row>
    <row r="76" spans="1:12" ht="18" customHeight="1">
      <c r="A76" s="34">
        <f t="shared" si="1"/>
        <v>75</v>
      </c>
      <c r="B76" s="23">
        <v>51565972</v>
      </c>
      <c r="C76" s="24" t="s">
        <v>471</v>
      </c>
      <c r="D76" s="24" t="s">
        <v>472</v>
      </c>
      <c r="E76" s="24" t="s">
        <v>473</v>
      </c>
      <c r="F76" s="25">
        <v>21410</v>
      </c>
      <c r="G76" s="25">
        <v>40911</v>
      </c>
      <c r="H76" s="25">
        <v>41054</v>
      </c>
      <c r="I76" s="26" t="s">
        <v>316</v>
      </c>
      <c r="J76" s="24" t="s">
        <v>546</v>
      </c>
      <c r="K76" s="24" t="s">
        <v>573</v>
      </c>
      <c r="L76" s="24" t="s">
        <v>537</v>
      </c>
    </row>
    <row r="77" spans="1:12" ht="18" customHeight="1">
      <c r="A77" s="34">
        <f t="shared" si="1"/>
        <v>76</v>
      </c>
      <c r="B77" s="23">
        <v>23490338</v>
      </c>
      <c r="C77" s="24" t="s">
        <v>420</v>
      </c>
      <c r="D77" s="24" t="s">
        <v>474</v>
      </c>
      <c r="E77" s="24" t="s">
        <v>475</v>
      </c>
      <c r="F77" s="25">
        <v>21589</v>
      </c>
      <c r="G77" s="25">
        <v>33623</v>
      </c>
      <c r="H77" s="25">
        <v>33623</v>
      </c>
      <c r="I77" s="26" t="s">
        <v>316</v>
      </c>
      <c r="J77" s="24" t="s">
        <v>535</v>
      </c>
      <c r="K77" s="24" t="s">
        <v>574</v>
      </c>
      <c r="L77" s="24" t="s">
        <v>537</v>
      </c>
    </row>
    <row r="78" spans="1:12" ht="18" customHeight="1">
      <c r="A78" s="34">
        <f t="shared" si="1"/>
        <v>77</v>
      </c>
      <c r="B78" s="23">
        <v>23493660</v>
      </c>
      <c r="C78" s="24" t="s">
        <v>476</v>
      </c>
      <c r="D78" s="24" t="s">
        <v>477</v>
      </c>
      <c r="E78" s="24" t="s">
        <v>478</v>
      </c>
      <c r="F78" s="25">
        <v>23117</v>
      </c>
      <c r="G78" s="25">
        <v>32924</v>
      </c>
      <c r="H78" s="25">
        <v>32924</v>
      </c>
      <c r="I78" s="26" t="s">
        <v>316</v>
      </c>
      <c r="J78" s="24" t="s">
        <v>535</v>
      </c>
      <c r="K78" s="24" t="s">
        <v>550</v>
      </c>
      <c r="L78" s="24" t="s">
        <v>537</v>
      </c>
    </row>
    <row r="79" spans="1:12" ht="18" customHeight="1">
      <c r="A79" s="34">
        <f t="shared" si="1"/>
        <v>78</v>
      </c>
      <c r="B79" s="23">
        <v>46679006</v>
      </c>
      <c r="C79" s="24" t="s">
        <v>352</v>
      </c>
      <c r="D79" s="24" t="s">
        <v>479</v>
      </c>
      <c r="E79" s="24" t="s">
        <v>480</v>
      </c>
      <c r="F79" s="25">
        <v>28296</v>
      </c>
      <c r="G79" s="25">
        <v>40911</v>
      </c>
      <c r="H79" s="25">
        <v>41054</v>
      </c>
      <c r="I79" s="26" t="s">
        <v>316</v>
      </c>
      <c r="J79" s="24" t="s">
        <v>546</v>
      </c>
      <c r="K79" s="24" t="s">
        <v>565</v>
      </c>
      <c r="L79" s="24" t="s">
        <v>537</v>
      </c>
    </row>
    <row r="80" spans="1:12" ht="18" customHeight="1">
      <c r="A80" s="34">
        <f t="shared" si="1"/>
        <v>79</v>
      </c>
      <c r="B80" s="23">
        <v>23493875</v>
      </c>
      <c r="C80" s="24" t="s">
        <v>405</v>
      </c>
      <c r="D80" s="24" t="s">
        <v>384</v>
      </c>
      <c r="E80" s="24" t="s">
        <v>481</v>
      </c>
      <c r="F80" s="25">
        <v>23986</v>
      </c>
      <c r="G80" s="25">
        <v>33063</v>
      </c>
      <c r="H80" s="25">
        <v>41064</v>
      </c>
      <c r="I80" s="26" t="s">
        <v>316</v>
      </c>
      <c r="J80" s="24" t="s">
        <v>535</v>
      </c>
      <c r="K80" s="24" t="s">
        <v>536</v>
      </c>
      <c r="L80" s="24" t="s">
        <v>537</v>
      </c>
    </row>
    <row r="81" spans="1:12" ht="18" customHeight="1">
      <c r="A81" s="34">
        <f t="shared" si="1"/>
        <v>80</v>
      </c>
      <c r="B81" s="23">
        <v>19378300</v>
      </c>
      <c r="C81" s="24" t="s">
        <v>397</v>
      </c>
      <c r="D81" s="24" t="s">
        <v>407</v>
      </c>
      <c r="E81" s="24" t="s">
        <v>482</v>
      </c>
      <c r="F81" s="25">
        <v>20219</v>
      </c>
      <c r="G81" s="25">
        <v>40909</v>
      </c>
      <c r="H81" s="25">
        <v>40909</v>
      </c>
      <c r="I81" s="26" t="s">
        <v>312</v>
      </c>
      <c r="J81" s="24" t="s">
        <v>575</v>
      </c>
      <c r="K81" s="24" t="s">
        <v>563</v>
      </c>
      <c r="L81" s="24" t="s">
        <v>537</v>
      </c>
    </row>
    <row r="82" spans="1:12" ht="18" customHeight="1">
      <c r="A82" s="34">
        <f t="shared" si="1"/>
        <v>81</v>
      </c>
      <c r="B82" s="23">
        <v>23497441</v>
      </c>
      <c r="C82" s="24" t="s">
        <v>483</v>
      </c>
      <c r="D82" s="24" t="s">
        <v>393</v>
      </c>
      <c r="E82" s="24" t="s">
        <v>484</v>
      </c>
      <c r="F82" s="25">
        <v>25847</v>
      </c>
      <c r="G82" s="25">
        <v>41276</v>
      </c>
      <c r="H82" s="25">
        <v>41276</v>
      </c>
      <c r="I82" s="26" t="s">
        <v>316</v>
      </c>
      <c r="J82" s="24" t="s">
        <v>544</v>
      </c>
      <c r="K82" s="24" t="s">
        <v>573</v>
      </c>
      <c r="L82" s="24" t="s">
        <v>537</v>
      </c>
    </row>
    <row r="83" spans="1:12" ht="18" customHeight="1">
      <c r="A83" s="34">
        <f t="shared" si="1"/>
        <v>82</v>
      </c>
      <c r="B83" s="23">
        <v>4066261</v>
      </c>
      <c r="C83" s="24" t="s">
        <v>485</v>
      </c>
      <c r="D83" s="24" t="s">
        <v>486</v>
      </c>
      <c r="E83" s="24" t="s">
        <v>487</v>
      </c>
      <c r="F83" s="25">
        <v>21643</v>
      </c>
      <c r="G83" s="25">
        <v>32839</v>
      </c>
      <c r="H83" s="25">
        <v>32839</v>
      </c>
      <c r="I83" s="26" t="s">
        <v>312</v>
      </c>
      <c r="J83" s="24" t="s">
        <v>538</v>
      </c>
      <c r="K83" s="24" t="s">
        <v>541</v>
      </c>
      <c r="L83" s="24" t="s">
        <v>537</v>
      </c>
    </row>
    <row r="84" spans="1:12" ht="18" customHeight="1">
      <c r="A84" s="34">
        <f t="shared" si="1"/>
        <v>83</v>
      </c>
      <c r="B84" s="23">
        <v>33701536</v>
      </c>
      <c r="C84" s="24" t="s">
        <v>310</v>
      </c>
      <c r="D84" s="24" t="s">
        <v>488</v>
      </c>
      <c r="E84" s="24" t="s">
        <v>489</v>
      </c>
      <c r="F84" s="25">
        <v>29997</v>
      </c>
      <c r="G84" s="25">
        <v>40911</v>
      </c>
      <c r="H84" s="25">
        <v>40911</v>
      </c>
      <c r="I84" s="26" t="s">
        <v>316</v>
      </c>
      <c r="J84" s="24" t="s">
        <v>546</v>
      </c>
      <c r="K84" s="24" t="s">
        <v>576</v>
      </c>
      <c r="L84" s="24" t="s">
        <v>537</v>
      </c>
    </row>
    <row r="85" spans="1:12" ht="18" customHeight="1">
      <c r="A85" s="34">
        <f t="shared" si="1"/>
        <v>84</v>
      </c>
      <c r="B85" s="23">
        <v>23495912</v>
      </c>
      <c r="C85" s="24" t="s">
        <v>310</v>
      </c>
      <c r="D85" s="24" t="s">
        <v>424</v>
      </c>
      <c r="E85" s="24" t="s">
        <v>490</v>
      </c>
      <c r="F85" s="25">
        <v>24502</v>
      </c>
      <c r="G85" s="25">
        <v>33140</v>
      </c>
      <c r="H85" s="25">
        <v>33140</v>
      </c>
      <c r="I85" s="26" t="s">
        <v>316</v>
      </c>
      <c r="J85" s="24" t="s">
        <v>535</v>
      </c>
      <c r="K85" s="24" t="s">
        <v>542</v>
      </c>
      <c r="L85" s="24" t="s">
        <v>537</v>
      </c>
    </row>
    <row r="86" spans="1:12" ht="18" customHeight="1">
      <c r="A86" s="34">
        <f t="shared" si="1"/>
        <v>85</v>
      </c>
      <c r="B86" s="23">
        <v>3172696</v>
      </c>
      <c r="C86" s="24" t="s">
        <v>310</v>
      </c>
      <c r="D86" s="24" t="s">
        <v>491</v>
      </c>
      <c r="E86" s="24" t="s">
        <v>492</v>
      </c>
      <c r="F86" s="25">
        <v>22112</v>
      </c>
      <c r="G86" s="25">
        <v>33010</v>
      </c>
      <c r="H86" s="25">
        <v>33010</v>
      </c>
      <c r="I86" s="26" t="s">
        <v>312</v>
      </c>
      <c r="J86" s="24" t="s">
        <v>538</v>
      </c>
      <c r="K86" s="24" t="s">
        <v>541</v>
      </c>
      <c r="L86" s="24" t="s">
        <v>537</v>
      </c>
    </row>
    <row r="87" spans="1:12" ht="18" customHeight="1">
      <c r="A87" s="34">
        <f t="shared" si="1"/>
        <v>86</v>
      </c>
      <c r="B87" s="23">
        <v>4228099</v>
      </c>
      <c r="C87" s="24" t="s">
        <v>329</v>
      </c>
      <c r="D87" s="24" t="s">
        <v>358</v>
      </c>
      <c r="E87" s="24" t="s">
        <v>493</v>
      </c>
      <c r="F87" s="25">
        <v>21627</v>
      </c>
      <c r="G87" s="25">
        <v>32601</v>
      </c>
      <c r="H87" s="25">
        <v>32601</v>
      </c>
      <c r="I87" s="26" t="s">
        <v>312</v>
      </c>
      <c r="J87" s="24" t="s">
        <v>538</v>
      </c>
      <c r="K87" s="24" t="s">
        <v>541</v>
      </c>
      <c r="L87" s="24" t="s">
        <v>537</v>
      </c>
    </row>
    <row r="88" spans="1:12" ht="18" customHeight="1">
      <c r="A88" s="34">
        <f t="shared" si="1"/>
        <v>87</v>
      </c>
      <c r="B88" s="23">
        <v>23492658</v>
      </c>
      <c r="C88" s="24" t="s">
        <v>329</v>
      </c>
      <c r="D88" s="24" t="s">
        <v>358</v>
      </c>
      <c r="E88" s="24" t="s">
        <v>494</v>
      </c>
      <c r="F88" s="25">
        <v>22979</v>
      </c>
      <c r="G88" s="25">
        <v>34411</v>
      </c>
      <c r="H88" s="25">
        <v>34411</v>
      </c>
      <c r="I88" s="26" t="s">
        <v>316</v>
      </c>
      <c r="J88" s="24" t="s">
        <v>538</v>
      </c>
      <c r="K88" s="24" t="s">
        <v>539</v>
      </c>
      <c r="L88" s="24" t="s">
        <v>537</v>
      </c>
    </row>
    <row r="89" spans="1:12" ht="18" customHeight="1">
      <c r="A89" s="34">
        <f t="shared" si="1"/>
        <v>88</v>
      </c>
      <c r="B89" s="23">
        <v>4227894</v>
      </c>
      <c r="C89" s="24" t="s">
        <v>495</v>
      </c>
      <c r="D89" s="24" t="s">
        <v>496</v>
      </c>
      <c r="E89" s="24" t="s">
        <v>497</v>
      </c>
      <c r="F89" s="25">
        <v>19815</v>
      </c>
      <c r="G89" s="25">
        <v>33619</v>
      </c>
      <c r="H89" s="25">
        <v>33619</v>
      </c>
      <c r="I89" s="26" t="s">
        <v>312</v>
      </c>
      <c r="J89" s="24" t="s">
        <v>538</v>
      </c>
      <c r="K89" s="24" t="s">
        <v>536</v>
      </c>
      <c r="L89" s="24" t="s">
        <v>537</v>
      </c>
    </row>
    <row r="90" spans="1:12" ht="18" customHeight="1">
      <c r="A90" s="34">
        <f t="shared" si="1"/>
        <v>89</v>
      </c>
      <c r="B90" s="23">
        <v>1020722131</v>
      </c>
      <c r="C90" s="24" t="s">
        <v>495</v>
      </c>
      <c r="D90" s="24" t="s">
        <v>498</v>
      </c>
      <c r="E90" s="24" t="s">
        <v>499</v>
      </c>
      <c r="F90" s="25">
        <v>31764</v>
      </c>
      <c r="G90" s="25">
        <v>41379</v>
      </c>
      <c r="H90" s="25">
        <v>41379</v>
      </c>
      <c r="I90" s="26" t="s">
        <v>316</v>
      </c>
      <c r="J90" s="24" t="s">
        <v>546</v>
      </c>
      <c r="K90" s="24" t="s">
        <v>577</v>
      </c>
      <c r="L90" s="24" t="s">
        <v>537</v>
      </c>
    </row>
    <row r="91" spans="1:12" ht="18" customHeight="1">
      <c r="A91" s="34">
        <f t="shared" si="1"/>
        <v>90</v>
      </c>
      <c r="B91" s="23">
        <v>23730730</v>
      </c>
      <c r="C91" s="24" t="s">
        <v>417</v>
      </c>
      <c r="D91" s="24" t="s">
        <v>328</v>
      </c>
      <c r="E91" s="24" t="s">
        <v>500</v>
      </c>
      <c r="F91" s="25">
        <v>27677</v>
      </c>
      <c r="G91" s="25">
        <v>35675</v>
      </c>
      <c r="H91" s="25">
        <v>35675</v>
      </c>
      <c r="I91" s="26" t="s">
        <v>316</v>
      </c>
      <c r="J91" s="24" t="s">
        <v>538</v>
      </c>
      <c r="K91" s="24" t="s">
        <v>539</v>
      </c>
      <c r="L91" s="24" t="s">
        <v>537</v>
      </c>
    </row>
    <row r="92" spans="1:12" ht="18" customHeight="1">
      <c r="A92" s="34">
        <f t="shared" si="1"/>
        <v>91</v>
      </c>
      <c r="B92" s="23">
        <v>23495137</v>
      </c>
      <c r="C92" s="24" t="s">
        <v>417</v>
      </c>
      <c r="D92" s="24" t="s">
        <v>455</v>
      </c>
      <c r="E92" s="24" t="s">
        <v>501</v>
      </c>
      <c r="F92" s="25">
        <v>24555</v>
      </c>
      <c r="G92" s="25">
        <v>34764</v>
      </c>
      <c r="H92" s="25">
        <v>34764</v>
      </c>
      <c r="I92" s="26" t="s">
        <v>316</v>
      </c>
      <c r="J92" s="24" t="s">
        <v>535</v>
      </c>
      <c r="K92" s="24" t="s">
        <v>578</v>
      </c>
      <c r="L92" s="24" t="s">
        <v>537</v>
      </c>
    </row>
    <row r="93" spans="1:12" ht="18" customHeight="1">
      <c r="A93" s="34">
        <f t="shared" si="1"/>
        <v>92</v>
      </c>
      <c r="B93" s="23">
        <v>7308396</v>
      </c>
      <c r="C93" s="24" t="s">
        <v>417</v>
      </c>
      <c r="D93" s="24" t="s">
        <v>417</v>
      </c>
      <c r="E93" s="24" t="s">
        <v>502</v>
      </c>
      <c r="F93" s="25">
        <v>24548</v>
      </c>
      <c r="G93" s="25">
        <v>31889</v>
      </c>
      <c r="H93" s="25">
        <v>31889</v>
      </c>
      <c r="I93" s="26" t="s">
        <v>312</v>
      </c>
      <c r="J93" s="24" t="s">
        <v>538</v>
      </c>
      <c r="K93" s="24" t="s">
        <v>541</v>
      </c>
      <c r="L93" s="24" t="s">
        <v>537</v>
      </c>
    </row>
    <row r="94" spans="1:12" ht="18" customHeight="1">
      <c r="A94" s="34">
        <f t="shared" si="1"/>
        <v>93</v>
      </c>
      <c r="B94" s="23">
        <v>1053328094</v>
      </c>
      <c r="C94" s="24" t="s">
        <v>417</v>
      </c>
      <c r="D94" s="24" t="s">
        <v>314</v>
      </c>
      <c r="E94" s="24" t="s">
        <v>503</v>
      </c>
      <c r="F94" s="25">
        <v>32087</v>
      </c>
      <c r="G94" s="25">
        <v>41309</v>
      </c>
      <c r="H94" s="25">
        <v>41309</v>
      </c>
      <c r="I94" s="26" t="s">
        <v>316</v>
      </c>
      <c r="J94" s="24" t="s">
        <v>546</v>
      </c>
      <c r="K94" s="24" t="s">
        <v>566</v>
      </c>
      <c r="L94" s="24" t="s">
        <v>537</v>
      </c>
    </row>
    <row r="95" spans="1:12" ht="18" customHeight="1">
      <c r="A95" s="34">
        <f t="shared" si="1"/>
        <v>94</v>
      </c>
      <c r="B95" s="23">
        <v>33703778</v>
      </c>
      <c r="C95" s="24" t="s">
        <v>342</v>
      </c>
      <c r="D95" s="24" t="s">
        <v>401</v>
      </c>
      <c r="E95" s="24" t="s">
        <v>504</v>
      </c>
      <c r="F95" s="25">
        <v>31115</v>
      </c>
      <c r="G95" s="25">
        <v>40914</v>
      </c>
      <c r="H95" s="25">
        <v>40914</v>
      </c>
      <c r="I95" s="26" t="s">
        <v>316</v>
      </c>
      <c r="J95" s="24" t="s">
        <v>546</v>
      </c>
      <c r="K95" s="24" t="s">
        <v>579</v>
      </c>
      <c r="L95" s="24" t="s">
        <v>537</v>
      </c>
    </row>
    <row r="96" spans="1:12" ht="18" customHeight="1">
      <c r="A96" s="34">
        <f t="shared" si="1"/>
        <v>95</v>
      </c>
      <c r="B96" s="23">
        <v>40044119</v>
      </c>
      <c r="C96" s="24" t="s">
        <v>342</v>
      </c>
      <c r="D96" s="24" t="s">
        <v>505</v>
      </c>
      <c r="E96" s="24" t="s">
        <v>506</v>
      </c>
      <c r="F96" s="25">
        <v>28618</v>
      </c>
      <c r="G96" s="25">
        <v>41324</v>
      </c>
      <c r="H96" s="25">
        <v>41324</v>
      </c>
      <c r="I96" s="26" t="s">
        <v>316</v>
      </c>
      <c r="J96" s="24" t="s">
        <v>546</v>
      </c>
      <c r="K96" s="24" t="s">
        <v>567</v>
      </c>
      <c r="L96" s="24" t="s">
        <v>537</v>
      </c>
    </row>
    <row r="97" spans="1:12" ht="18" customHeight="1">
      <c r="A97" s="34">
        <f t="shared" si="1"/>
        <v>96</v>
      </c>
      <c r="B97" s="23">
        <v>7310214</v>
      </c>
      <c r="C97" s="24" t="s">
        <v>507</v>
      </c>
      <c r="D97" s="24" t="s">
        <v>452</v>
      </c>
      <c r="E97" s="24" t="s">
        <v>508</v>
      </c>
      <c r="F97" s="25">
        <v>25299</v>
      </c>
      <c r="G97" s="25">
        <v>33400</v>
      </c>
      <c r="H97" s="25">
        <v>33400</v>
      </c>
      <c r="I97" s="26" t="s">
        <v>312</v>
      </c>
      <c r="J97" s="24" t="s">
        <v>538</v>
      </c>
      <c r="K97" s="24" t="s">
        <v>563</v>
      </c>
      <c r="L97" s="24" t="s">
        <v>537</v>
      </c>
    </row>
    <row r="98" spans="1:12" ht="18" customHeight="1">
      <c r="A98" s="34">
        <f t="shared" si="1"/>
        <v>97</v>
      </c>
      <c r="B98" s="23">
        <v>7301401</v>
      </c>
      <c r="C98" s="24" t="s">
        <v>507</v>
      </c>
      <c r="D98" s="24" t="s">
        <v>455</v>
      </c>
      <c r="E98" s="24" t="s">
        <v>509</v>
      </c>
      <c r="F98" s="25">
        <v>21280</v>
      </c>
      <c r="G98" s="25">
        <v>32240</v>
      </c>
      <c r="H98" s="25">
        <v>32240</v>
      </c>
      <c r="I98" s="26" t="s">
        <v>312</v>
      </c>
      <c r="J98" s="24" t="s">
        <v>535</v>
      </c>
      <c r="K98" s="24" t="s">
        <v>536</v>
      </c>
      <c r="L98" s="24" t="s">
        <v>537</v>
      </c>
    </row>
    <row r="99" spans="1:12" ht="18" customHeight="1">
      <c r="A99" s="34">
        <f t="shared" si="1"/>
        <v>98</v>
      </c>
      <c r="B99" s="23">
        <v>7308027</v>
      </c>
      <c r="C99" s="24" t="s">
        <v>362</v>
      </c>
      <c r="D99" s="24" t="s">
        <v>358</v>
      </c>
      <c r="E99" s="24" t="s">
        <v>510</v>
      </c>
      <c r="F99" s="25">
        <v>24473</v>
      </c>
      <c r="G99" s="25">
        <v>41040</v>
      </c>
      <c r="H99" s="25">
        <v>36895</v>
      </c>
      <c r="I99" s="26" t="s">
        <v>312</v>
      </c>
      <c r="J99" s="24" t="s">
        <v>544</v>
      </c>
      <c r="K99" s="24" t="s">
        <v>580</v>
      </c>
      <c r="L99" s="24" t="s">
        <v>537</v>
      </c>
    </row>
    <row r="100" spans="1:12" ht="18" customHeight="1">
      <c r="A100" s="34">
        <f t="shared" si="1"/>
        <v>99</v>
      </c>
      <c r="B100" s="23">
        <v>33701711</v>
      </c>
      <c r="C100" s="24" t="s">
        <v>581</v>
      </c>
      <c r="D100" s="24" t="s">
        <v>328</v>
      </c>
      <c r="E100" s="24" t="s">
        <v>582</v>
      </c>
      <c r="F100" s="25">
        <v>30098</v>
      </c>
      <c r="G100" s="25">
        <v>41387</v>
      </c>
      <c r="H100" s="25">
        <v>41387</v>
      </c>
      <c r="I100" s="26" t="s">
        <v>316</v>
      </c>
      <c r="J100" s="24" t="s">
        <v>546</v>
      </c>
      <c r="K100" s="24" t="s">
        <v>570</v>
      </c>
      <c r="L100" s="24" t="s">
        <v>537</v>
      </c>
    </row>
    <row r="101" spans="1:12" ht="18" customHeight="1">
      <c r="A101" s="34">
        <f t="shared" si="1"/>
        <v>100</v>
      </c>
      <c r="B101" s="23">
        <v>4096342</v>
      </c>
      <c r="C101" s="24" t="s">
        <v>511</v>
      </c>
      <c r="D101" s="24" t="s">
        <v>323</v>
      </c>
      <c r="E101" s="24" t="s">
        <v>512</v>
      </c>
      <c r="F101" s="25">
        <v>18948</v>
      </c>
      <c r="G101" s="25">
        <v>35227</v>
      </c>
      <c r="H101" s="25">
        <v>35227</v>
      </c>
      <c r="I101" s="26" t="s">
        <v>312</v>
      </c>
      <c r="J101" s="24" t="s">
        <v>535</v>
      </c>
      <c r="K101" s="24" t="s">
        <v>583</v>
      </c>
      <c r="L101" s="24" t="s">
        <v>537</v>
      </c>
    </row>
    <row r="102" spans="1:12" ht="18" customHeight="1">
      <c r="A102" s="34">
        <f t="shared" si="1"/>
        <v>101</v>
      </c>
      <c r="B102" s="23">
        <v>4229123</v>
      </c>
      <c r="C102" s="24" t="s">
        <v>384</v>
      </c>
      <c r="D102" s="24" t="s">
        <v>513</v>
      </c>
      <c r="E102" s="24" t="s">
        <v>514</v>
      </c>
      <c r="F102" s="25">
        <v>25195</v>
      </c>
      <c r="G102" s="25">
        <v>33086</v>
      </c>
      <c r="H102" s="25">
        <v>33086</v>
      </c>
      <c r="I102" s="26" t="s">
        <v>312</v>
      </c>
      <c r="J102" s="24" t="s">
        <v>538</v>
      </c>
      <c r="K102" s="24" t="s">
        <v>541</v>
      </c>
      <c r="L102" s="24" t="s">
        <v>537</v>
      </c>
    </row>
    <row r="103" spans="1:12" ht="18" customHeight="1">
      <c r="A103" s="34">
        <f t="shared" si="1"/>
        <v>102</v>
      </c>
      <c r="B103" s="23">
        <v>7303797</v>
      </c>
      <c r="C103" s="24" t="s">
        <v>384</v>
      </c>
      <c r="D103" s="24" t="s">
        <v>331</v>
      </c>
      <c r="E103" s="24" t="s">
        <v>515</v>
      </c>
      <c r="F103" s="25">
        <v>21769</v>
      </c>
      <c r="G103" s="25">
        <v>33072</v>
      </c>
      <c r="H103" s="25">
        <v>33072</v>
      </c>
      <c r="I103" s="26" t="s">
        <v>312</v>
      </c>
      <c r="J103" s="24" t="s">
        <v>535</v>
      </c>
      <c r="K103" s="24" t="s">
        <v>536</v>
      </c>
      <c r="L103" s="24" t="s">
        <v>537</v>
      </c>
    </row>
    <row r="104" spans="1:12" ht="18" customHeight="1">
      <c r="A104" s="34">
        <f t="shared" si="1"/>
        <v>103</v>
      </c>
      <c r="B104" s="23">
        <v>7304447</v>
      </c>
      <c r="C104" s="24" t="s">
        <v>496</v>
      </c>
      <c r="D104" s="24" t="s">
        <v>323</v>
      </c>
      <c r="E104" s="24" t="s">
        <v>516</v>
      </c>
      <c r="F104" s="25">
        <v>23037</v>
      </c>
      <c r="G104" s="25">
        <v>32160</v>
      </c>
      <c r="H104" s="25">
        <v>32160</v>
      </c>
      <c r="I104" s="26" t="s">
        <v>312</v>
      </c>
      <c r="J104" s="24" t="s">
        <v>538</v>
      </c>
      <c r="K104" s="24" t="s">
        <v>541</v>
      </c>
      <c r="L104" s="24" t="s">
        <v>537</v>
      </c>
    </row>
    <row r="105" spans="1:12" ht="18" customHeight="1">
      <c r="A105" s="34">
        <f t="shared" si="1"/>
        <v>104</v>
      </c>
      <c r="B105" s="23">
        <v>7309738</v>
      </c>
      <c r="C105" s="24" t="s">
        <v>496</v>
      </c>
      <c r="D105" s="24" t="s">
        <v>517</v>
      </c>
      <c r="E105" s="24" t="s">
        <v>518</v>
      </c>
      <c r="F105" s="25">
        <v>25239</v>
      </c>
      <c r="G105" s="25">
        <v>35075</v>
      </c>
      <c r="H105" s="25">
        <v>35135</v>
      </c>
      <c r="I105" s="26" t="s">
        <v>312</v>
      </c>
      <c r="J105" s="24" t="s">
        <v>535</v>
      </c>
      <c r="K105" s="24" t="s">
        <v>545</v>
      </c>
      <c r="L105" s="24" t="s">
        <v>537</v>
      </c>
    </row>
    <row r="106" spans="1:12" ht="18" customHeight="1">
      <c r="A106" s="34">
        <f t="shared" si="1"/>
        <v>105</v>
      </c>
      <c r="B106" s="23">
        <v>23494832</v>
      </c>
      <c r="C106" s="24" t="s">
        <v>496</v>
      </c>
      <c r="D106" s="24" t="s">
        <v>310</v>
      </c>
      <c r="E106" s="24" t="s">
        <v>519</v>
      </c>
      <c r="F106" s="25">
        <v>24220</v>
      </c>
      <c r="G106" s="25">
        <v>35075</v>
      </c>
      <c r="H106" s="25">
        <v>35075</v>
      </c>
      <c r="I106" s="26" t="s">
        <v>316</v>
      </c>
      <c r="J106" s="24" t="s">
        <v>546</v>
      </c>
      <c r="K106" s="24" t="s">
        <v>536</v>
      </c>
      <c r="L106" s="24" t="s">
        <v>537</v>
      </c>
    </row>
    <row r="107" spans="1:12" ht="18" customHeight="1">
      <c r="A107" s="34">
        <f t="shared" si="1"/>
        <v>106</v>
      </c>
      <c r="B107" s="23">
        <v>7308734</v>
      </c>
      <c r="C107" s="24" t="s">
        <v>520</v>
      </c>
      <c r="D107" s="24" t="s">
        <v>401</v>
      </c>
      <c r="E107" s="24" t="s">
        <v>521</v>
      </c>
      <c r="F107" s="25">
        <v>24725</v>
      </c>
      <c r="G107" s="25">
        <v>33890</v>
      </c>
      <c r="H107" s="25">
        <v>33890</v>
      </c>
      <c r="I107" s="26" t="s">
        <v>312</v>
      </c>
      <c r="J107" s="24" t="s">
        <v>535</v>
      </c>
      <c r="K107" s="24" t="s">
        <v>542</v>
      </c>
      <c r="L107" s="24" t="s">
        <v>537</v>
      </c>
    </row>
    <row r="108" spans="1:12" ht="18" customHeight="1">
      <c r="A108" s="34">
        <f t="shared" si="1"/>
        <v>107</v>
      </c>
      <c r="B108" s="23">
        <v>7303083</v>
      </c>
      <c r="C108" s="24" t="s">
        <v>522</v>
      </c>
      <c r="D108" s="24" t="s">
        <v>523</v>
      </c>
      <c r="E108" s="24" t="s">
        <v>524</v>
      </c>
      <c r="F108" s="25">
        <v>22319</v>
      </c>
      <c r="G108" s="25">
        <v>30903</v>
      </c>
      <c r="H108" s="25">
        <v>30903</v>
      </c>
      <c r="I108" s="26" t="s">
        <v>312</v>
      </c>
      <c r="J108" s="24" t="s">
        <v>538</v>
      </c>
      <c r="K108" s="24" t="s">
        <v>541</v>
      </c>
      <c r="L108" s="24" t="s">
        <v>537</v>
      </c>
    </row>
    <row r="109" spans="1:12" ht="18" customHeight="1">
      <c r="A109" s="34">
        <f t="shared" si="1"/>
        <v>108</v>
      </c>
      <c r="B109" s="23">
        <v>23497456</v>
      </c>
      <c r="C109" s="24" t="s">
        <v>472</v>
      </c>
      <c r="D109" s="24" t="s">
        <v>372</v>
      </c>
      <c r="E109" s="24" t="s">
        <v>525</v>
      </c>
      <c r="F109" s="25">
        <v>25661</v>
      </c>
      <c r="G109" s="25">
        <v>40911</v>
      </c>
      <c r="H109" s="25">
        <v>40911</v>
      </c>
      <c r="I109" s="26" t="s">
        <v>316</v>
      </c>
      <c r="J109" s="24" t="s">
        <v>546</v>
      </c>
      <c r="K109" s="24" t="s">
        <v>571</v>
      </c>
      <c r="L109" s="24" t="s">
        <v>537</v>
      </c>
    </row>
    <row r="110" spans="1:12" ht="18" customHeight="1">
      <c r="A110" s="34">
        <f t="shared" si="1"/>
        <v>109</v>
      </c>
      <c r="B110" s="23">
        <v>4227632</v>
      </c>
      <c r="C110" s="24" t="s">
        <v>331</v>
      </c>
      <c r="D110" s="24" t="s">
        <v>425</v>
      </c>
      <c r="E110" s="24" t="s">
        <v>526</v>
      </c>
      <c r="F110" s="25">
        <v>17720</v>
      </c>
      <c r="G110" s="25">
        <v>32888</v>
      </c>
      <c r="H110" s="25">
        <v>32888</v>
      </c>
      <c r="I110" s="26" t="s">
        <v>312</v>
      </c>
      <c r="J110" s="24" t="s">
        <v>538</v>
      </c>
      <c r="K110" s="24" t="s">
        <v>541</v>
      </c>
      <c r="L110" s="24" t="s">
        <v>537</v>
      </c>
    </row>
    <row r="111" spans="1:12" ht="18" customHeight="1">
      <c r="A111" s="34">
        <f t="shared" si="1"/>
        <v>110</v>
      </c>
      <c r="B111" s="23">
        <v>7313296</v>
      </c>
      <c r="C111" s="24" t="s">
        <v>331</v>
      </c>
      <c r="D111" s="24" t="s">
        <v>527</v>
      </c>
      <c r="E111" s="24" t="s">
        <v>528</v>
      </c>
      <c r="F111" s="25">
        <v>27594</v>
      </c>
      <c r="G111" s="25">
        <v>35555</v>
      </c>
      <c r="H111" s="25">
        <v>35555</v>
      </c>
      <c r="I111" s="26" t="s">
        <v>312</v>
      </c>
      <c r="J111" s="24" t="s">
        <v>535</v>
      </c>
      <c r="K111" s="24" t="s">
        <v>584</v>
      </c>
      <c r="L111" s="24" t="s">
        <v>537</v>
      </c>
    </row>
    <row r="112" spans="1:12" ht="18" customHeight="1">
      <c r="A112" s="34">
        <f t="shared" si="1"/>
        <v>111</v>
      </c>
      <c r="B112" s="27">
        <v>7305791</v>
      </c>
      <c r="C112" s="28" t="s">
        <v>585</v>
      </c>
      <c r="D112" s="28" t="s">
        <v>390</v>
      </c>
      <c r="E112" s="28" t="s">
        <v>586</v>
      </c>
      <c r="F112" s="29">
        <v>23380</v>
      </c>
      <c r="G112" s="29">
        <v>34745</v>
      </c>
      <c r="H112" s="29">
        <v>34745</v>
      </c>
      <c r="I112" s="30" t="s">
        <v>312</v>
      </c>
      <c r="J112" s="28" t="s">
        <v>535</v>
      </c>
      <c r="K112" s="28" t="s">
        <v>583</v>
      </c>
      <c r="L112" s="28" t="s">
        <v>537</v>
      </c>
    </row>
    <row r="113" spans="1:12" ht="18" customHeight="1">
      <c r="A113" s="34">
        <f t="shared" si="1"/>
        <v>112</v>
      </c>
      <c r="B113" s="27">
        <v>46674707</v>
      </c>
      <c r="C113" s="28" t="s">
        <v>397</v>
      </c>
      <c r="D113" s="28" t="s">
        <v>496</v>
      </c>
      <c r="E113" s="28" t="s">
        <v>587</v>
      </c>
      <c r="F113" s="29">
        <v>28752</v>
      </c>
      <c r="G113" s="29">
        <v>38589</v>
      </c>
      <c r="H113" s="29">
        <v>38589</v>
      </c>
      <c r="I113" s="30" t="s">
        <v>316</v>
      </c>
      <c r="J113" s="28" t="s">
        <v>544</v>
      </c>
      <c r="K113" s="28" t="s">
        <v>572</v>
      </c>
      <c r="L113" s="28" t="s">
        <v>537</v>
      </c>
    </row>
    <row r="114" spans="1:12" ht="18" customHeight="1">
      <c r="A114" s="34">
        <f t="shared" si="1"/>
        <v>113</v>
      </c>
      <c r="B114" s="27">
        <v>7307437</v>
      </c>
      <c r="C114" s="28" t="s">
        <v>354</v>
      </c>
      <c r="D114" s="28" t="s">
        <v>522</v>
      </c>
      <c r="E114" s="28" t="s">
        <v>588</v>
      </c>
      <c r="F114" s="29">
        <v>24421</v>
      </c>
      <c r="G114" s="29">
        <v>40718</v>
      </c>
      <c r="H114" s="29">
        <v>40718</v>
      </c>
      <c r="I114" s="30" t="s">
        <v>312</v>
      </c>
      <c r="J114" s="28" t="s">
        <v>535</v>
      </c>
      <c r="K114" s="28" t="s">
        <v>589</v>
      </c>
      <c r="L114" s="28" t="s">
        <v>537</v>
      </c>
    </row>
    <row r="115" spans="1:12" ht="18" customHeight="1">
      <c r="A115" s="34">
        <f t="shared" si="1"/>
        <v>114</v>
      </c>
      <c r="B115" s="31">
        <v>23496351</v>
      </c>
      <c r="C115" s="32" t="s">
        <v>485</v>
      </c>
      <c r="D115" s="32" t="s">
        <v>590</v>
      </c>
      <c r="E115" s="32" t="s">
        <v>591</v>
      </c>
      <c r="F115" s="33">
        <v>24644</v>
      </c>
      <c r="G115" s="33">
        <v>34061</v>
      </c>
      <c r="H115" s="33">
        <v>34061</v>
      </c>
      <c r="I115" s="32" t="s">
        <v>425</v>
      </c>
      <c r="J115" s="32" t="s">
        <v>535</v>
      </c>
      <c r="K115" s="32" t="s">
        <v>592</v>
      </c>
      <c r="L115" s="32" t="s">
        <v>537</v>
      </c>
    </row>
    <row r="116" spans="1:12" ht="15" customHeight="1"/>
    <row r="117" spans="1:12" ht="27.75" customHeight="1">
      <c r="B117" s="587" t="s">
        <v>529</v>
      </c>
      <c r="C117" s="588"/>
      <c r="D117" s="588"/>
      <c r="E117" s="589"/>
      <c r="F117" s="585" t="s">
        <v>530</v>
      </c>
      <c r="G117" s="586"/>
    </row>
    <row r="118" spans="1:12" ht="26.25" customHeight="1">
      <c r="B118" s="580" t="s">
        <v>651</v>
      </c>
      <c r="C118" s="581"/>
      <c r="D118" s="581"/>
      <c r="E118" s="582"/>
      <c r="F118" s="583">
        <v>8000000</v>
      </c>
      <c r="G118" s="584"/>
    </row>
    <row r="119" spans="1:12" ht="26.25" customHeight="1">
      <c r="B119" s="580" t="s">
        <v>652</v>
      </c>
      <c r="C119" s="581"/>
      <c r="D119" s="581"/>
      <c r="E119" s="582"/>
      <c r="F119" s="583">
        <v>8000000</v>
      </c>
      <c r="G119" s="584"/>
    </row>
    <row r="120" spans="1:12">
      <c r="B120" s="580" t="s">
        <v>653</v>
      </c>
      <c r="C120" s="581"/>
      <c r="D120" s="581"/>
      <c r="E120" s="582"/>
      <c r="F120" s="583">
        <v>2000000</v>
      </c>
      <c r="G120" s="584"/>
    </row>
    <row r="121" spans="1:12">
      <c r="B121" s="580" t="s">
        <v>1</v>
      </c>
      <c r="C121" s="581"/>
      <c r="D121" s="581"/>
      <c r="E121" s="582"/>
      <c r="F121" s="583">
        <f>+F118*A115</f>
        <v>912000000</v>
      </c>
      <c r="G121" s="584"/>
    </row>
  </sheetData>
  <mergeCells count="10">
    <mergeCell ref="B121:E121"/>
    <mergeCell ref="F121:G121"/>
    <mergeCell ref="B119:E119"/>
    <mergeCell ref="B120:E120"/>
    <mergeCell ref="F117:G117"/>
    <mergeCell ref="F118:G118"/>
    <mergeCell ref="F119:G119"/>
    <mergeCell ref="F120:G120"/>
    <mergeCell ref="B117:E117"/>
    <mergeCell ref="B118:E118"/>
  </mergeCells>
  <pageMargins left="0.31496062992125984" right="0.31496062992125984" top="0.74803149606299213" bottom="0.74803149606299213" header="0.31496062992125984" footer="0.31496062992125984"/>
  <pageSetup scale="5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S35"/>
  <sheetViews>
    <sheetView showGridLines="0" view="pageBreakPreview" zoomScale="85" zoomScaleNormal="100" zoomScaleSheetLayoutView="85" workbookViewId="0">
      <selection activeCell="K16" sqref="K16"/>
    </sheetView>
  </sheetViews>
  <sheetFormatPr baseColWidth="10" defaultRowHeight="15"/>
  <cols>
    <col min="1" max="1" width="15.5" bestFit="1" customWidth="1"/>
    <col min="2" max="2" width="7.83203125" bestFit="1" customWidth="1"/>
    <col min="3" max="3" width="12.83203125" bestFit="1" customWidth="1"/>
    <col min="4" max="4" width="32.5" bestFit="1" customWidth="1"/>
    <col min="5" max="5" width="10.6640625" bestFit="1" customWidth="1"/>
    <col min="6" max="6" width="12.1640625" bestFit="1" customWidth="1"/>
    <col min="7" max="7" width="10.6640625" bestFit="1" customWidth="1"/>
    <col min="8" max="8" width="13.6640625" bestFit="1" customWidth="1"/>
    <col min="9" max="9" width="13" bestFit="1" customWidth="1"/>
    <col min="10" max="10" width="27.33203125" bestFit="1" customWidth="1"/>
    <col min="11" max="11" width="10.1640625" bestFit="1" customWidth="1"/>
    <col min="12" max="12" width="10.6640625" bestFit="1" customWidth="1"/>
    <col min="13" max="14" width="11.5" bestFit="1" customWidth="1"/>
    <col min="15" max="15" width="10.5" bestFit="1" customWidth="1"/>
    <col min="16" max="16" width="11.5" bestFit="1" customWidth="1"/>
    <col min="17" max="17" width="13.1640625" customWidth="1"/>
  </cols>
  <sheetData>
    <row r="3" spans="1:17">
      <c r="A3" s="590" t="s">
        <v>734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</row>
    <row r="5" spans="1:17" ht="64">
      <c r="A5" s="153" t="s">
        <v>704</v>
      </c>
      <c r="B5" s="153" t="s">
        <v>705</v>
      </c>
      <c r="C5" s="153" t="s">
        <v>706</v>
      </c>
      <c r="D5" s="153" t="s">
        <v>707</v>
      </c>
      <c r="E5" s="153" t="s">
        <v>708</v>
      </c>
      <c r="F5" s="153" t="s">
        <v>709</v>
      </c>
      <c r="G5" s="153" t="s">
        <v>710</v>
      </c>
      <c r="H5" s="153" t="s">
        <v>711</v>
      </c>
      <c r="I5" s="153" t="s">
        <v>712</v>
      </c>
      <c r="J5" s="153" t="s">
        <v>713</v>
      </c>
      <c r="K5" s="154" t="s">
        <v>714</v>
      </c>
      <c r="L5" s="155" t="s">
        <v>715</v>
      </c>
      <c r="M5" s="154" t="s">
        <v>716</v>
      </c>
      <c r="N5" s="155" t="s">
        <v>717</v>
      </c>
      <c r="O5" s="155" t="s">
        <v>718</v>
      </c>
      <c r="P5" s="155" t="s">
        <v>719</v>
      </c>
      <c r="Q5" s="155" t="s">
        <v>720</v>
      </c>
    </row>
    <row r="6" spans="1:17">
      <c r="A6" s="156" t="s">
        <v>721</v>
      </c>
      <c r="B6" s="156">
        <v>8045</v>
      </c>
      <c r="C6" s="157" t="s">
        <v>722</v>
      </c>
      <c r="D6" s="156" t="s">
        <v>633</v>
      </c>
      <c r="E6" s="157" t="s">
        <v>723</v>
      </c>
      <c r="F6" s="158">
        <v>42532</v>
      </c>
      <c r="G6" s="159">
        <v>42565</v>
      </c>
      <c r="H6" s="158">
        <v>42401</v>
      </c>
      <c r="I6" s="159">
        <v>42679</v>
      </c>
      <c r="J6" s="157" t="s">
        <v>724</v>
      </c>
      <c r="K6" s="160">
        <v>0</v>
      </c>
      <c r="L6" s="160">
        <v>0</v>
      </c>
      <c r="M6" s="160">
        <v>4000000</v>
      </c>
      <c r="N6" s="160">
        <v>4000000</v>
      </c>
      <c r="O6" s="160">
        <v>0</v>
      </c>
      <c r="P6" s="160">
        <v>800000</v>
      </c>
      <c r="Q6" s="160">
        <v>800000</v>
      </c>
    </row>
    <row r="7" spans="1:17">
      <c r="A7" s="156" t="s">
        <v>721</v>
      </c>
      <c r="B7" s="156">
        <v>8045</v>
      </c>
      <c r="C7" s="157" t="s">
        <v>722</v>
      </c>
      <c r="D7" s="156" t="s">
        <v>633</v>
      </c>
      <c r="E7" s="157" t="s">
        <v>725</v>
      </c>
      <c r="F7" s="158">
        <v>42594</v>
      </c>
      <c r="G7" s="159">
        <v>42667</v>
      </c>
      <c r="H7" s="158">
        <v>42151</v>
      </c>
      <c r="I7" s="159">
        <v>42679</v>
      </c>
      <c r="J7" s="157" t="s">
        <v>724</v>
      </c>
      <c r="K7" s="160">
        <v>0</v>
      </c>
      <c r="L7" s="160">
        <v>0</v>
      </c>
      <c r="M7" s="160">
        <v>1840000</v>
      </c>
      <c r="N7" s="160">
        <v>1840000</v>
      </c>
      <c r="O7" s="160">
        <v>0</v>
      </c>
      <c r="P7" s="160">
        <v>368000</v>
      </c>
      <c r="Q7" s="160">
        <v>368000</v>
      </c>
    </row>
    <row r="8" spans="1:17">
      <c r="A8" s="156" t="s">
        <v>721</v>
      </c>
      <c r="B8" s="156">
        <v>8045</v>
      </c>
      <c r="C8" s="157" t="s">
        <v>722</v>
      </c>
      <c r="D8" s="156" t="s">
        <v>726</v>
      </c>
      <c r="E8" s="157" t="s">
        <v>727</v>
      </c>
      <c r="F8" s="158">
        <v>42609</v>
      </c>
      <c r="G8" s="159">
        <v>42642</v>
      </c>
      <c r="H8" s="158">
        <v>42084</v>
      </c>
      <c r="I8" s="159">
        <v>42679</v>
      </c>
      <c r="J8" s="157" t="s">
        <v>728</v>
      </c>
      <c r="K8" s="160">
        <v>0</v>
      </c>
      <c r="L8" s="160">
        <v>0</v>
      </c>
      <c r="M8" s="160">
        <v>21902285</v>
      </c>
      <c r="N8" s="160">
        <v>21902285</v>
      </c>
      <c r="O8" s="160">
        <v>0</v>
      </c>
      <c r="P8" s="160">
        <v>21902285</v>
      </c>
      <c r="Q8" s="160">
        <v>21902285</v>
      </c>
    </row>
    <row r="9" spans="1:17">
      <c r="A9" s="156" t="s">
        <v>729</v>
      </c>
      <c r="B9" s="156"/>
      <c r="C9" s="156"/>
      <c r="D9" s="156"/>
      <c r="E9" s="156"/>
      <c r="F9" s="156"/>
      <c r="G9" s="156"/>
      <c r="H9" s="156"/>
      <c r="I9" s="156"/>
      <c r="J9" s="156"/>
      <c r="K9" s="161">
        <v>0</v>
      </c>
      <c r="L9" s="161">
        <v>0</v>
      </c>
      <c r="M9" s="161">
        <v>27742285</v>
      </c>
      <c r="N9" s="161">
        <v>27742285</v>
      </c>
      <c r="O9" s="161">
        <v>0</v>
      </c>
      <c r="P9" s="161">
        <v>23070285</v>
      </c>
      <c r="Q9" s="161">
        <v>23070285</v>
      </c>
    </row>
    <row r="10" spans="1:17">
      <c r="A10" s="156" t="s">
        <v>730</v>
      </c>
      <c r="B10" s="156">
        <v>10647</v>
      </c>
      <c r="C10" s="157" t="s">
        <v>722</v>
      </c>
      <c r="D10" s="156" t="s">
        <v>726</v>
      </c>
      <c r="E10" s="157" t="s">
        <v>731</v>
      </c>
      <c r="F10" s="158">
        <v>42941</v>
      </c>
      <c r="G10" s="159">
        <v>43013</v>
      </c>
      <c r="H10" s="158">
        <v>42801</v>
      </c>
      <c r="I10" s="159">
        <v>43258</v>
      </c>
      <c r="J10" s="157" t="s">
        <v>732</v>
      </c>
      <c r="K10" s="160">
        <v>0</v>
      </c>
      <c r="L10" s="160">
        <v>0</v>
      </c>
      <c r="M10" s="160">
        <v>19000000</v>
      </c>
      <c r="N10" s="160">
        <v>19000000</v>
      </c>
      <c r="O10" s="160">
        <v>0</v>
      </c>
      <c r="P10" s="160">
        <v>19000000</v>
      </c>
      <c r="Q10" s="160">
        <v>19000000</v>
      </c>
    </row>
    <row r="11" spans="1:17">
      <c r="A11" s="156" t="s">
        <v>733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61">
        <v>0</v>
      </c>
      <c r="L11" s="161">
        <v>0</v>
      </c>
      <c r="M11" s="161">
        <v>19000000</v>
      </c>
      <c r="N11" s="161">
        <v>19000000</v>
      </c>
      <c r="O11" s="161">
        <v>0</v>
      </c>
      <c r="P11" s="161">
        <v>19000000</v>
      </c>
      <c r="Q11" s="161">
        <v>19000000</v>
      </c>
    </row>
    <row r="12" spans="1:17" ht="16" thickBot="1"/>
    <row r="13" spans="1:17" ht="16" thickBot="1">
      <c r="I13" s="163" t="s">
        <v>735</v>
      </c>
      <c r="M13" s="167">
        <f>+M11+M9</f>
        <v>46742285</v>
      </c>
      <c r="N13" s="168">
        <f>+N11+N9</f>
        <v>46742285</v>
      </c>
      <c r="O13" s="168">
        <f>+O11+O9</f>
        <v>0</v>
      </c>
      <c r="P13" s="168">
        <f>+P11+P9</f>
        <v>42070285</v>
      </c>
      <c r="Q13" s="169">
        <f>+Q11+Q9</f>
        <v>42070285</v>
      </c>
    </row>
    <row r="15" spans="1:17" ht="16" thickBot="1"/>
    <row r="16" spans="1:17" ht="16" thickBot="1">
      <c r="I16" s="3" t="s">
        <v>736</v>
      </c>
      <c r="Q16" s="170">
        <v>92040968</v>
      </c>
    </row>
    <row r="17" spans="9:19" ht="16" thickBot="1">
      <c r="I17" s="3" t="s">
        <v>738</v>
      </c>
      <c r="Q17" s="171">
        <f>7274217/1.19</f>
        <v>6112787.3949579839</v>
      </c>
    </row>
    <row r="18" spans="9:19" ht="16" thickBot="1">
      <c r="I18" s="3" t="s">
        <v>739</v>
      </c>
      <c r="Q18" s="171">
        <f>12258606/1.19</f>
        <v>10301349.579831934</v>
      </c>
      <c r="S18" s="162"/>
    </row>
    <row r="19" spans="9:19" ht="16" thickBot="1">
      <c r="I19" s="3" t="s">
        <v>740</v>
      </c>
      <c r="Q19" s="171">
        <f>46472189/1.19</f>
        <v>39052259.663865551</v>
      </c>
    </row>
    <row r="20" spans="9:19" ht="16" thickBot="1">
      <c r="I20" s="3" t="s">
        <v>741</v>
      </c>
      <c r="Q20" s="171">
        <v>0</v>
      </c>
    </row>
    <row r="21" spans="9:19" ht="16" thickBot="1">
      <c r="I21" s="3" t="s">
        <v>742</v>
      </c>
      <c r="Q21" s="171">
        <v>0</v>
      </c>
    </row>
    <row r="22" spans="9:19" ht="16" thickBot="1"/>
    <row r="23" spans="9:19" ht="16" thickBot="1">
      <c r="I23" s="165" t="s">
        <v>743</v>
      </c>
      <c r="J23" s="166"/>
      <c r="K23" s="166"/>
      <c r="L23" s="166"/>
      <c r="M23" s="166"/>
      <c r="N23" s="166"/>
      <c r="O23" s="166"/>
      <c r="P23" s="166"/>
      <c r="Q23" s="171">
        <f>SUM(Q16:Q21)</f>
        <v>147507364.63865548</v>
      </c>
    </row>
    <row r="24" spans="9:19">
      <c r="I24" s="3" t="s">
        <v>737</v>
      </c>
      <c r="Q24" s="164">
        <f>+Q13/Q23</f>
        <v>0.28520803081973811</v>
      </c>
    </row>
    <row r="35" spans="1:2">
      <c r="A35" t="s">
        <v>662</v>
      </c>
      <c r="B35">
        <v>45000000</v>
      </c>
    </row>
  </sheetData>
  <mergeCells count="1">
    <mergeCell ref="A3:Q3"/>
  </mergeCells>
  <pageMargins left="0.7" right="0.7" top="0.75" bottom="0.75" header="0.3" footer="0.3"/>
  <pageSetup scale="3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3"/>
  <sheetViews>
    <sheetView workbookViewId="0">
      <selection activeCell="E19" sqref="E19"/>
    </sheetView>
  </sheetViews>
  <sheetFormatPr baseColWidth="10" defaultRowHeight="15"/>
  <cols>
    <col min="1" max="1" width="53.5" customWidth="1"/>
    <col min="2" max="2" width="14.33203125" bestFit="1" customWidth="1"/>
  </cols>
  <sheetData>
    <row r="1" spans="1:2" s="69" customFormat="1" ht="12" customHeight="1" thickBot="1">
      <c r="A1" s="79" t="s">
        <v>14</v>
      </c>
      <c r="B1" s="80" t="s">
        <v>0</v>
      </c>
    </row>
    <row r="2" spans="1:2" s="69" customFormat="1" ht="12" customHeight="1">
      <c r="A2" s="70" t="s">
        <v>643</v>
      </c>
      <c r="B2" s="74">
        <v>2779024894</v>
      </c>
    </row>
    <row r="3" spans="1:2" s="69" customFormat="1" ht="12" customHeight="1">
      <c r="A3" s="71" t="s">
        <v>676</v>
      </c>
      <c r="B3" s="74">
        <v>57115013</v>
      </c>
    </row>
    <row r="4" spans="1:2" s="69" customFormat="1" ht="12" customHeight="1">
      <c r="A4" s="71" t="s">
        <v>13</v>
      </c>
      <c r="B4" s="74">
        <v>792084284</v>
      </c>
    </row>
    <row r="5" spans="1:2" s="69" customFormat="1" ht="12" customHeight="1">
      <c r="A5" s="71" t="s">
        <v>671</v>
      </c>
      <c r="B5" s="74">
        <v>1486275035.0699916</v>
      </c>
    </row>
    <row r="6" spans="1:2" s="69" customFormat="1" ht="12" customHeight="1">
      <c r="A6" s="71" t="s">
        <v>681</v>
      </c>
      <c r="B6" s="74">
        <v>1984456263.2900004</v>
      </c>
    </row>
    <row r="7" spans="1:2" s="69" customFormat="1" ht="12" customHeight="1">
      <c r="A7" s="71" t="s">
        <v>669</v>
      </c>
      <c r="B7" s="74">
        <v>1000000000</v>
      </c>
    </row>
    <row r="8" spans="1:2" s="69" customFormat="1" ht="12" customHeight="1">
      <c r="A8" s="71" t="s">
        <v>674</v>
      </c>
      <c r="B8" s="74">
        <v>984306260.87001586</v>
      </c>
    </row>
    <row r="9" spans="1:2" s="69" customFormat="1" ht="12" customHeight="1">
      <c r="A9" s="71" t="s">
        <v>672</v>
      </c>
      <c r="B9" s="74">
        <v>158841857.88</v>
      </c>
    </row>
    <row r="10" spans="1:2" s="69" customFormat="1" ht="12" customHeight="1">
      <c r="A10" s="71" t="s">
        <v>663</v>
      </c>
      <c r="B10" s="74">
        <v>1283361696</v>
      </c>
    </row>
    <row r="11" spans="1:2" s="69" customFormat="1" ht="12" customHeight="1">
      <c r="A11" s="71" t="s">
        <v>670</v>
      </c>
      <c r="B11" s="74">
        <v>87984518</v>
      </c>
    </row>
    <row r="12" spans="1:2" s="69" customFormat="1" ht="12" customHeight="1">
      <c r="A12" s="71" t="s">
        <v>684</v>
      </c>
      <c r="B12" s="74">
        <v>24627240</v>
      </c>
    </row>
    <row r="13" spans="1:2" s="69" customFormat="1" ht="12" customHeight="1">
      <c r="A13" s="71" t="s">
        <v>261</v>
      </c>
      <c r="B13" s="74">
        <v>2000000</v>
      </c>
    </row>
    <row r="14" spans="1:2" s="69" customFormat="1" ht="12" customHeight="1">
      <c r="A14" s="71" t="s">
        <v>665</v>
      </c>
      <c r="B14" s="74">
        <v>300000000</v>
      </c>
    </row>
    <row r="15" spans="1:2" s="69" customFormat="1" ht="12" customHeight="1">
      <c r="A15" s="71" t="s">
        <v>667</v>
      </c>
      <c r="B15" s="74">
        <v>264669038</v>
      </c>
    </row>
    <row r="16" spans="1:2" s="69" customFormat="1" ht="12" customHeight="1">
      <c r="A16" s="71" t="s">
        <v>668</v>
      </c>
      <c r="B16" s="74">
        <v>277902489.40000004</v>
      </c>
    </row>
    <row r="17" spans="1:2" s="69" customFormat="1" ht="12" customHeight="1">
      <c r="A17" s="77" t="s">
        <v>15</v>
      </c>
      <c r="B17" s="78">
        <v>11482648589.510008</v>
      </c>
    </row>
    <row r="18" spans="1:2" s="69" customFormat="1" ht="12" customHeight="1">
      <c r="A18" s="72" t="s">
        <v>16</v>
      </c>
      <c r="B18" s="75">
        <v>97200000</v>
      </c>
    </row>
    <row r="19" spans="1:2" s="69" customFormat="1" ht="12" customHeight="1">
      <c r="A19" s="72" t="s">
        <v>673</v>
      </c>
      <c r="B19" s="75">
        <v>200000000</v>
      </c>
    </row>
    <row r="20" spans="1:2" s="69" customFormat="1" ht="12" customHeight="1">
      <c r="A20" s="72" t="s">
        <v>17</v>
      </c>
      <c r="B20" s="75">
        <v>120000000</v>
      </c>
    </row>
    <row r="21" spans="1:2" s="69" customFormat="1" ht="12" customHeight="1">
      <c r="A21" s="72" t="s">
        <v>18</v>
      </c>
      <c r="B21" s="75">
        <v>1000000000</v>
      </c>
    </row>
    <row r="22" spans="1:2" s="69" customFormat="1" ht="12" customHeight="1">
      <c r="A22" s="72" t="s">
        <v>19</v>
      </c>
      <c r="B22" s="75">
        <v>800000000</v>
      </c>
    </row>
    <row r="23" spans="1:2" s="69" customFormat="1" ht="12" customHeight="1" thickBot="1">
      <c r="A23" s="73" t="s">
        <v>662</v>
      </c>
      <c r="B23" s="76">
        <v>7000000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5</vt:i4>
      </vt:variant>
    </vt:vector>
  </HeadingPairs>
  <TitlesOfParts>
    <vt:vector size="20" baseType="lpstr">
      <vt:lpstr>ESTUDIO DE MERCADO OK</vt:lpstr>
      <vt:lpstr>TASAS PROMEDIO</vt:lpstr>
      <vt:lpstr>ESTUDIO DE MERCADO</vt:lpstr>
      <vt:lpstr>VRES ASEGURADOS TRDM</vt:lpstr>
      <vt:lpstr>INVENTARIOS</vt:lpstr>
      <vt:lpstr>RELACION SOAT</vt:lpstr>
      <vt:lpstr>RELACION AUTOMOVILES</vt:lpstr>
      <vt:lpstr>Hoja1</vt:lpstr>
      <vt:lpstr>VASEG TRDM</vt:lpstr>
      <vt:lpstr>VASEG TREM</vt:lpstr>
      <vt:lpstr>VASEG AUT</vt:lpstr>
      <vt:lpstr>VASEG SOAT</vt:lpstr>
      <vt:lpstr>VIDA GRUPO</vt:lpstr>
      <vt:lpstr>SINIESTRALIDAD</vt:lpstr>
      <vt:lpstr>Hoja2</vt:lpstr>
      <vt:lpstr>'ESTUDIO DE MERCADO'!Área_de_impresión</vt:lpstr>
      <vt:lpstr>'ESTUDIO DE MERCADO OK'!Área_de_impresión</vt:lpstr>
      <vt:lpstr>INVENTARIOS!Área_de_impresión</vt:lpstr>
      <vt:lpstr>'RELACION SOAT'!Área_de_impresión</vt:lpstr>
      <vt:lpstr>'VIDA GRUPO'!Títulos_a_imprimir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jtrujill</dc:creator>
  <cp:lastModifiedBy>carolina del pilar pineda murcia</cp:lastModifiedBy>
  <cp:lastPrinted>2023-12-07T13:52:26Z</cp:lastPrinted>
  <dcterms:created xsi:type="dcterms:W3CDTF">2012-07-16T15:58:17Z</dcterms:created>
  <dcterms:modified xsi:type="dcterms:W3CDTF">2024-02-09T01:33:12Z</dcterms:modified>
</cp:coreProperties>
</file>